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VAIL\SEYNE LES ALPES\16085_RUELLE_CENTRE_ANCIEN\09_DCE\"/>
    </mc:Choice>
  </mc:AlternateContent>
  <bookViews>
    <workbookView xWindow="120" yWindow="12" windowWidth="17100" windowHeight="10116" tabRatio="500"/>
  </bookViews>
  <sheets>
    <sheet name="DQE LOT UNIQUE" sheetId="2" r:id="rId1"/>
  </sheets>
  <definedNames>
    <definedName name="_xlnm.Print_Titles" localSheetId="0">'DQE LOT UNIQUE'!$1:$6</definedName>
    <definedName name="_xlnm.Print_Area" localSheetId="0">'DQE LOT UNIQUE'!$A:$M</definedName>
  </definedNames>
  <calcPr calcId="152511" fullCalcOnLoad="1" refMode="R1C1" iterateCount="1"/>
</workbook>
</file>

<file path=xl/calcChain.xml><?xml version="1.0" encoding="utf-8"?>
<calcChain xmlns="http://schemas.openxmlformats.org/spreadsheetml/2006/main">
  <c r="M11" i="2" l="1"/>
  <c r="M12" i="2"/>
  <c r="M13" i="2"/>
  <c r="M15" i="2"/>
  <c r="M16" i="2"/>
  <c r="M17" i="2"/>
  <c r="M21" i="2"/>
  <c r="M26" i="2"/>
  <c r="M24" i="2"/>
  <c r="M25" i="2"/>
  <c r="M29" i="2"/>
  <c r="M30" i="2"/>
  <c r="M34" i="2"/>
  <c r="M45" i="2"/>
  <c r="M35" i="2"/>
  <c r="M39" i="2"/>
  <c r="M43" i="2"/>
  <c r="M42" i="2"/>
  <c r="M44" i="2"/>
  <c r="M48" i="2"/>
  <c r="M58" i="2"/>
  <c r="M52" i="2"/>
  <c r="M53" i="2"/>
  <c r="M54" i="2"/>
  <c r="M56" i="2"/>
  <c r="M57" i="2"/>
  <c r="M61" i="2"/>
  <c r="M62" i="2"/>
  <c r="M64" i="2"/>
  <c r="M65" i="2"/>
  <c r="M67" i="2"/>
  <c r="M66" i="2"/>
  <c r="M71" i="2"/>
  <c r="M104" i="2"/>
  <c r="M75" i="2"/>
  <c r="M82" i="2"/>
  <c r="M85" i="2"/>
  <c r="M89" i="2"/>
  <c r="M92" i="2"/>
  <c r="M91" i="2"/>
  <c r="M94" i="2"/>
  <c r="M95" i="2"/>
  <c r="M98" i="2"/>
  <c r="M100" i="2"/>
  <c r="M101" i="2"/>
  <c r="M102" i="2"/>
  <c r="M103" i="2"/>
  <c r="M108" i="2"/>
  <c r="M112" i="2"/>
  <c r="M116" i="2"/>
  <c r="M119" i="2"/>
  <c r="M123" i="2"/>
  <c r="M125" i="2"/>
  <c r="M126" i="2"/>
  <c r="M128" i="2"/>
  <c r="M129" i="2"/>
  <c r="M130" i="2"/>
  <c r="M131" i="2"/>
  <c r="M134" i="2"/>
  <c r="M136" i="2"/>
  <c r="M174" i="2"/>
  <c r="M140" i="2"/>
  <c r="M142" i="2"/>
  <c r="M144" i="2"/>
  <c r="M143" i="2"/>
  <c r="M146" i="2"/>
  <c r="M147" i="2"/>
  <c r="M148" i="2"/>
  <c r="M151" i="2"/>
  <c r="M154" i="2"/>
  <c r="M153" i="2"/>
  <c r="M158" i="2"/>
  <c r="M164" i="2"/>
  <c r="M160" i="2"/>
  <c r="M161" i="2"/>
  <c r="M163" i="2"/>
  <c r="M166" i="2"/>
  <c r="M168" i="2"/>
  <c r="M167" i="2"/>
  <c r="M169" i="2"/>
  <c r="M171" i="2"/>
  <c r="M172" i="2"/>
  <c r="M173" i="2"/>
  <c r="M176" i="2"/>
  <c r="M180" i="2"/>
  <c r="M132" i="2"/>
  <c r="M49" i="2"/>
  <c r="M18" i="2"/>
  <c r="M78" i="2"/>
  <c r="M31" i="2"/>
  <c r="M175" i="2"/>
  <c r="M177" i="2"/>
  <c r="M179" i="2"/>
  <c r="M181" i="2"/>
</calcChain>
</file>

<file path=xl/sharedStrings.xml><?xml version="1.0" encoding="utf-8"?>
<sst xmlns="http://schemas.openxmlformats.org/spreadsheetml/2006/main" count="359" uniqueCount="269">
  <si>
    <t xml:space="preserve">Détail Quantitatif Estimatif - </t>
  </si>
  <si>
    <t>SEYNE LES ALPES
Réhabilitation des ruelles du centre ancien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</si>
  <si>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</si>
  <si>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</si>
  <si>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</si>
  <si>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</si>
  <si>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</si>
  <si>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</si>
  <si>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</si>
  <si>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</si>
  <si>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</si>
  <si>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1</t>
  </si>
  <si>
    <t>LOT UNIQUE</t>
  </si>
  <si>
    <t>- SIGNALISATION ET INSTALLATION DE CHANTIER</t>
  </si>
  <si>
    <t>1.1</t>
  </si>
  <si>
    <t>- INSTALLATION DE CHANTIER</t>
  </si>
  <si>
    <t>1.1.1</t>
  </si>
  <si>
    <t>- Sur Voie Communale</t>
  </si>
  <si>
    <t>ft</t>
  </si>
  <si>
    <t>Sous-Total HT de - INSTALLATION DE CHANTIER</t>
  </si>
  <si>
    <t>1.2</t>
  </si>
  <si>
    <t>- SIGNALISATION DE CHANTIER</t>
  </si>
  <si>
    <t>1.2.1</t>
  </si>
  <si>
    <t>- sur Voie Communale</t>
  </si>
  <si>
    <t>ml</t>
  </si>
  <si>
    <t>Sous-Total HT de - SIGNALISATION DE CHANTIER</t>
  </si>
  <si>
    <t>1.3</t>
  </si>
  <si>
    <t>- CONSTAT HUISSIER</t>
  </si>
  <si>
    <t>Sous-Total HT de - SIGNALISATION ET INSTALLATION DE CHANTIER</t>
  </si>
  <si>
    <t>2</t>
  </si>
  <si>
    <t>- TRAVAUX PRELIMINAIRES ET TERRASSEMENTS</t>
  </si>
  <si>
    <t>2.1</t>
  </si>
  <si>
    <t>- DEBLAIS EN TERRAIN DE TOUTES NATURES</t>
  </si>
  <si>
    <t>2.1.1</t>
  </si>
  <si>
    <t>- décharge agréée choisie par l'entrepreneur</t>
  </si>
  <si>
    <t>Localisation</t>
  </si>
  <si>
    <t xml:space="preserve"> :</t>
  </si>
  <si>
    <t>Rue Haute</t>
  </si>
  <si>
    <t>Sous-Total HT de - DEBLAIS EN TERRAIN DE TOUTES NATURES</t>
  </si>
  <si>
    <t>2.2</t>
  </si>
  <si>
    <t>- DEMOLITION DE BETON OU DE MACONNERIE</t>
  </si>
  <si>
    <t>Sous-Total HT de - TRAVAUX PRELIMINAIRES ET TERRASSEMENTS</t>
  </si>
  <si>
    <t>3</t>
  </si>
  <si>
    <t>- REMBLAIS</t>
  </si>
  <si>
    <t>3.1</t>
  </si>
  <si>
    <t>- FOURNITURE ET MISE EN OEUVRE DE GRAVES RECONSTITUEES, CALIBREES ET CONCASSEES</t>
  </si>
  <si>
    <t>3.1.1</t>
  </si>
  <si>
    <t>- concassé 0/20</t>
  </si>
  <si>
    <t>Sous-Total HT de - FOURNITURE ET MISE EN OEUVRE DE GRAVES RECONSTITUEES, CALIBREES ET CONCASSEES</t>
  </si>
  <si>
    <t>Sous-Total HT de - REMBLAIS</t>
  </si>
  <si>
    <t>4</t>
  </si>
  <si>
    <t>- PIERRE NATURELLE</t>
  </si>
  <si>
    <t>4.1</t>
  </si>
  <si>
    <t>- FOURNITURE ET POSE DE CANIVEAUX PIERRE NATURELLE</t>
  </si>
  <si>
    <t>4.1.1</t>
  </si>
  <si>
    <t>- caniveau type CC1 largeur 40cm épaisseur 20cm finition flammée</t>
  </si>
  <si>
    <t>Sous-Total HT de - FOURNITURE ET POSE DE CANIVEAUX PIERRE NATURELLE</t>
  </si>
  <si>
    <t>4.2</t>
  </si>
  <si>
    <t>- PAVAGE ET DALLAGE</t>
  </si>
  <si>
    <t>4.2.1</t>
  </si>
  <si>
    <t>- FOURNITURE ET POSE DE PAVES EN LINEAIRE</t>
  </si>
  <si>
    <t>4.2.1.1</t>
  </si>
  <si>
    <t>- pavés 10x10x8 finition flammée</t>
  </si>
  <si>
    <t>4.2.1.1.1</t>
  </si>
  <si>
    <t>- simple file</t>
  </si>
  <si>
    <t>4.2.2</t>
  </si>
  <si>
    <t>- FOURNITURE ET POSE D'UN PAVAGE EN SURFACE SUR MORTIER</t>
  </si>
  <si>
    <t>4.2.2.1</t>
  </si>
  <si>
    <t>- pavés pierre naturelle de premier choix</t>
  </si>
  <si>
    <t>4.2.2.1.1</t>
  </si>
  <si>
    <t>m²</t>
  </si>
  <si>
    <t>Sous-Total HT de - PAVAGE ET DALLAGE</t>
  </si>
  <si>
    <t>4.3</t>
  </si>
  <si>
    <t>- EMMARCHEMENT CALCAIRE  DROITE LARG 40 HT 20</t>
  </si>
  <si>
    <t>Sous-Total HT de - PIERRE NATURELLE</t>
  </si>
  <si>
    <t>5</t>
  </si>
  <si>
    <t>- REVÊTEMENTS HYDROCARBONES ET MISE A NIVEAU D'OUVRAGES EXISTANTS</t>
  </si>
  <si>
    <t>5.1</t>
  </si>
  <si>
    <t>- IMPREGNATION</t>
  </si>
  <si>
    <t>5.1.1</t>
  </si>
  <si>
    <t>- sur chaussée</t>
  </si>
  <si>
    <t>Sous-Total HT de - IMPREGNATION</t>
  </si>
  <si>
    <t>5.2</t>
  </si>
  <si>
    <t>- ENROBES</t>
  </si>
  <si>
    <t>5.2.1</t>
  </si>
  <si>
    <t>- enrobés manuels</t>
  </si>
  <si>
    <t>5.2.1.1</t>
  </si>
  <si>
    <t>- enrobés 0/10 à raison de 120 kg/m²</t>
  </si>
  <si>
    <t>t</t>
  </si>
  <si>
    <t>5.2.1.2</t>
  </si>
  <si>
    <t>- enrobés 0/6 ocre de couleur à raison de 70 à 100 kg/m²</t>
  </si>
  <si>
    <t>Sous-Total HT de - ENROBES</t>
  </si>
  <si>
    <t>5.3</t>
  </si>
  <si>
    <t>- ADAPTATION ET MISE A NIVEAU DE CHAMBRE P.T.T.</t>
  </si>
  <si>
    <t>5.3.1</t>
  </si>
  <si>
    <t>- sur trottoir</t>
  </si>
  <si>
    <t>u</t>
  </si>
  <si>
    <t>Sous-Total HT de - ADAPTATION ET MISE A NIVEAU DE CHAMBRE P.T.T.</t>
  </si>
  <si>
    <t>Sous-Total HT de - REVÊTEMENTS HYDROCARBONES ET MISE A NIVEAU D'OUVRAGES EXISTANTS</t>
  </si>
  <si>
    <t>6</t>
  </si>
  <si>
    <t>- MOBILIER URBAIN</t>
  </si>
  <si>
    <t>6.1</t>
  </si>
  <si>
    <t>- DEPOSE SOIGNEE DE MAIN COURANTE ET MISE EN STOCK</t>
  </si>
  <si>
    <t>6.1.1</t>
  </si>
  <si>
    <t>- Main-courante métallique à double lisse horizontale</t>
  </si>
  <si>
    <t>Sous-Total HT de - DEPOSE SOIGNEE DE MAIN COURANTE ET MISE EN STOCK</t>
  </si>
  <si>
    <t>6.2</t>
  </si>
  <si>
    <t>- FOURNITURE ET POSE DE MAIN-COURANTE</t>
  </si>
  <si>
    <t>6.2.1</t>
  </si>
  <si>
    <t>- main-courante à double-lisse horizontale</t>
  </si>
  <si>
    <t>6.2.2</t>
  </si>
  <si>
    <t>- main-courante simple-lisse sur écuyer</t>
  </si>
  <si>
    <t>Sous-Total HT de - FOURNITURE ET POSE DE MAIN-COURANTE</t>
  </si>
  <si>
    <t>Sous-Total HT de - MOBILIER URBAIN</t>
  </si>
  <si>
    <t>7</t>
  </si>
  <si>
    <t>- RESEAUX EAUX PLUVIALES</t>
  </si>
  <si>
    <t>7.1</t>
  </si>
  <si>
    <t>- EXECUTION ET REMBLAYAGE DE TRANCHEES POUR SIMPLE COLLECTEUR</t>
  </si>
  <si>
    <t>7.1.1</t>
  </si>
  <si>
    <t>- pour simple collecteur Ø jusqu'à 200 mm</t>
  </si>
  <si>
    <t>7.1.1.1</t>
  </si>
  <si>
    <t>- - profondeur de 0.00 à 1.50 m</t>
  </si>
  <si>
    <t>Branchements</t>
  </si>
  <si>
    <t>7.1.2</t>
  </si>
  <si>
    <t>- pour simple collecteur Ø 250 mm à 400 mm</t>
  </si>
  <si>
    <t>7.1.2.1</t>
  </si>
  <si>
    <t>Collecteur</t>
  </si>
  <si>
    <t>Sous-Total HT de - EXECUTION ET REMBLAYAGE DE TRANCHEES POUR SIMPLE COLLECTEUR</t>
  </si>
  <si>
    <t>7.2</t>
  </si>
  <si>
    <t>- COLLECTEURS</t>
  </si>
  <si>
    <t>7.2.1</t>
  </si>
  <si>
    <t>- TUYAU EN P.V.C. CLASSE CR8</t>
  </si>
  <si>
    <t>7.2.1.1</t>
  </si>
  <si>
    <t>- série 1 renforcée, classe 34, module de rigidité 8 KN/m²</t>
  </si>
  <si>
    <t>7.2.1.1.1</t>
  </si>
  <si>
    <t>- Ø 125mm</t>
  </si>
  <si>
    <t>7.2.1.1.2</t>
  </si>
  <si>
    <t>- Ø 315 mm</t>
  </si>
  <si>
    <t>7.2.2</t>
  </si>
  <si>
    <t>- CULOTTE DE BRANCHEMENT EN P.V.C.</t>
  </si>
  <si>
    <t>7.2.2.1</t>
  </si>
  <si>
    <t>- Ø315mm / Ø125mm</t>
  </si>
  <si>
    <t>7.2.2.2</t>
  </si>
  <si>
    <t>- PIECES SPECIALES EN P.V.C.</t>
  </si>
  <si>
    <t>7.2.2.2.1</t>
  </si>
  <si>
    <t>Sous-Total HT de - COLLECTEURS</t>
  </si>
  <si>
    <t>7.3</t>
  </si>
  <si>
    <t>- REGARD DE VISITE PREFABRIQUE EN P.E.H.D.</t>
  </si>
  <si>
    <t>7.3.1</t>
  </si>
  <si>
    <t>- Regard de visite diamètre 800 mm, profondeur £ 1,60 m</t>
  </si>
  <si>
    <t>Sous-Total HT de - REGARD DE VISITE PREFABRIQUE EN P.E.H.D.</t>
  </si>
  <si>
    <t>7.4</t>
  </si>
  <si>
    <t>- LES OUVRAGES DE GESTION DES EAUX PLUVIALES</t>
  </si>
  <si>
    <t>7.4.1</t>
  </si>
  <si>
    <t>- REGARD AVALOIR</t>
  </si>
  <si>
    <t>7.4.1.1</t>
  </si>
  <si>
    <t>- - section 0.35 m x 0.35 m  -  profondeur 0.50 m</t>
  </si>
  <si>
    <t>7.4.2</t>
  </si>
  <si>
    <t>- CANIVEAU A GRILLE</t>
  </si>
  <si>
    <t>7.4.2.1</t>
  </si>
  <si>
    <t>- Caniveau à grille de largeur 0,30 m</t>
  </si>
  <si>
    <t>7.4.3</t>
  </si>
  <si>
    <t>- RECEPTACLE POUR DESCENTE DE GOUTTIERE</t>
  </si>
  <si>
    <t>Sous-Total HT de - LES OUVRAGES DE GESTION DES EAUX PLUVIALES</t>
  </si>
  <si>
    <t>7.5</t>
  </si>
  <si>
    <t>- DOSSIER DES OUVRAGES EXECUTES</t>
  </si>
  <si>
    <t>Sous-Total HT de - RESEAUX EAUX PLUVIALES</t>
  </si>
  <si>
    <t>8</t>
  </si>
  <si>
    <t>- RESEAUX EAUX USEES</t>
  </si>
  <si>
    <t>8.1</t>
  </si>
  <si>
    <t>8.1.1</t>
  </si>
  <si>
    <t>8.1.1.1</t>
  </si>
  <si>
    <t>collecteur</t>
  </si>
  <si>
    <t>8.2</t>
  </si>
  <si>
    <t>8.2.1</t>
  </si>
  <si>
    <t>8.2.1.1</t>
  </si>
  <si>
    <t>8.2.1.1.1</t>
  </si>
  <si>
    <t>- Ø 160 mm</t>
  </si>
  <si>
    <t>branchements</t>
  </si>
  <si>
    <t>8.2.1.2</t>
  </si>
  <si>
    <t>- - Ø 200 mm</t>
  </si>
  <si>
    <t>8.2.2</t>
  </si>
  <si>
    <t>8.2.2.1</t>
  </si>
  <si>
    <t>8.2.2.2</t>
  </si>
  <si>
    <t>8.2.2.2.1</t>
  </si>
  <si>
    <t>- Ø200mm / Ø160mm</t>
  </si>
  <si>
    <t>8.3</t>
  </si>
  <si>
    <t>8.3.1</t>
  </si>
  <si>
    <t>- Regard de visite diamètre1000mm, profondeur £ 1,60 m</t>
  </si>
  <si>
    <t>8.4</t>
  </si>
  <si>
    <t>- BOITE DE BRANCHEMENT EN P.V.C. Ø315</t>
  </si>
  <si>
    <t>8.5</t>
  </si>
  <si>
    <t>Sous-Total HT de - RESEAUX EAUX USEES</t>
  </si>
  <si>
    <t>9</t>
  </si>
  <si>
    <t>- ADDUCTION EN EAU POTABLE</t>
  </si>
  <si>
    <t>9.1</t>
  </si>
  <si>
    <t>- MISE EN PLACE D'UNE CANALISATION AERIENNE POUR DISTRIBUTION AEP</t>
  </si>
  <si>
    <t>9.2</t>
  </si>
  <si>
    <t>- TRANCHEE POUR SIMPLE CANALISATION JUSQU'A Ø 200 MM</t>
  </si>
  <si>
    <t>9.2.1</t>
  </si>
  <si>
    <t>- tranchée de profondeur de 0 à 1.50 m</t>
  </si>
  <si>
    <t>Amenée</t>
  </si>
  <si>
    <t>Sous-Total HT de - TRANCHEE POUR SIMPLE CANALISATION JUSQU'A Ø 200 MM</t>
  </si>
  <si>
    <t>9.3</t>
  </si>
  <si>
    <t>- FOURNITURE ET POSE DE TUYAUX EN POLYETHYLENE POUR RESEAUX DE DISTRIBUTION D'EAU POTABLE.</t>
  </si>
  <si>
    <t>9.3.1</t>
  </si>
  <si>
    <t>- tuyaux Ø extérieur 32mm</t>
  </si>
  <si>
    <t>9.3.2</t>
  </si>
  <si>
    <t>- tuyaux Ø extérieur 125mm</t>
  </si>
  <si>
    <t>Sous-Total HT de - FOURNITURE ET POSE DE TUYAUX EN POLYETHYLENE POUR RESEAUX DE DISTRIBUTION D'EAU POTABLE.</t>
  </si>
  <si>
    <t>9.4</t>
  </si>
  <si>
    <t>- REGARD DE VISITE CARRE EN BETON ARME</t>
  </si>
  <si>
    <t>9.4.1</t>
  </si>
  <si>
    <t>- Regard carré béton 1000x1000mm</t>
  </si>
  <si>
    <t>9.4.2</t>
  </si>
  <si>
    <t>- Regard carré béton 2000x1000mm</t>
  </si>
  <si>
    <t>Sous-Total HT de - REGARD DE VISITE CARRE EN BETON ARME</t>
  </si>
  <si>
    <t>9.5</t>
  </si>
  <si>
    <t>- RACCORDEMENTS ET BRANCHEMENTS</t>
  </si>
  <si>
    <t>9.5.1</t>
  </si>
  <si>
    <t>- SECTIONNEMENT DE CANALISATIONS EXISTANTES</t>
  </si>
  <si>
    <t>9.5.1.1</t>
  </si>
  <si>
    <t>- Ø 125 mm</t>
  </si>
  <si>
    <t>9.5.2</t>
  </si>
  <si>
    <t>- BRANCHEMENTS PARTICULIERS</t>
  </si>
  <si>
    <t>9.5.2.1</t>
  </si>
  <si>
    <t>- Branchement DN 32 sur conduite DN &lt;= 150mm</t>
  </si>
  <si>
    <t>Sous-Total HT de - RACCORDEMENTS ET BRANCHEMENTS</t>
  </si>
  <si>
    <t>9.6</t>
  </si>
  <si>
    <t>- EQUIPEMENTS DU RESEAU</t>
  </si>
  <si>
    <t>9.6.1</t>
  </si>
  <si>
    <t>- TES DE BRANCHEMENT</t>
  </si>
  <si>
    <t>9.6.1.1</t>
  </si>
  <si>
    <t>- Tés à joint type EXPRESS de PAM et tubulure bride PN16Bars</t>
  </si>
  <si>
    <t>9.6.1.1.1</t>
  </si>
  <si>
    <t>- DN125mm x dn 40/60/65/80/100/125mm</t>
  </si>
  <si>
    <t>9.6.2</t>
  </si>
  <si>
    <t>- ROBINETS VANNES</t>
  </si>
  <si>
    <t>9.6.2.1</t>
  </si>
  <si>
    <t>- vanne de Ø60mm</t>
  </si>
  <si>
    <t>9.6.2.2</t>
  </si>
  <si>
    <t>- vanne de Ø125mm</t>
  </si>
  <si>
    <t>9.6.3</t>
  </si>
  <si>
    <t>- VENTOUSE SIMPLE</t>
  </si>
  <si>
    <t>9.6.3.1</t>
  </si>
  <si>
    <t>- Ø nominal de la ventouse 60 mm</t>
  </si>
  <si>
    <t>Sous-Total HT de - EQUIPEMENTS DU RESEAU</t>
  </si>
  <si>
    <t>9.7</t>
  </si>
  <si>
    <t>- POTEAU INCENDIE ET PROTECTION</t>
  </si>
  <si>
    <t>9.7.1</t>
  </si>
  <si>
    <t>- Type SAPHIR CHOC Ø100 mm de BAYARD ou similaire</t>
  </si>
  <si>
    <t>9.7.2</t>
  </si>
  <si>
    <t>- - Protection mécanique en béton armé</t>
  </si>
  <si>
    <t>Sous-Total HT de - POTEAU INCENDIE ET PROTECTION</t>
  </si>
  <si>
    <t>9.8</t>
  </si>
  <si>
    <t>- NETTOYAGE ET DESINFECTION DES CONDUITES</t>
  </si>
  <si>
    <t>9.9</t>
  </si>
  <si>
    <t>- ESSAIS D'ETANCHEITE</t>
  </si>
  <si>
    <t>9.9.1</t>
  </si>
  <si>
    <t>- Pour réseau sous pression AEP</t>
  </si>
  <si>
    <t>Sous-Total HT de - ESSAIS D'ETANCHEITE</t>
  </si>
  <si>
    <t>9.10</t>
  </si>
  <si>
    <t>Sous-Total HT de - ADDUCTION EN EAU POTABLE</t>
  </si>
  <si>
    <t>MONTANT HT - 1 - LOT UNIQUE</t>
  </si>
  <si>
    <t>MONTANT TVA - 20,00%</t>
  </si>
  <si>
    <t>MONTANT TTC - 1 - LOT UNIQUE</t>
  </si>
  <si>
    <t>TOTAL HT</t>
  </si>
  <si>
    <t>TOTAL TVA - 20,00%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</si>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</sst>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164" formatCode="#,##0.000"/>
    <numFmt numFmtId="165" formatCode="#,##0.##\ %;\-#,##0.##\ %"/>
  </numFmts>
  <fonts count="23" x14ac:knownFonts="1">
    <font>
      <sz val="8.25"/>
      <name val="Tahoma"/>
      <charset val="1"/>
    </font>
    <font>
      <b/>
      <sz val="18"/>
      <name val="Century Gothic"/>
      <charset val="1"/>
    </font>
    <font>
      <b/>
      <sz val="18"/>
      <name val="Calibri"/>
      <charset val="1"/>
    </font>
    <font>
      <b/>
      <sz val="12"/>
      <name val="Calibri"/>
      <family val="2"/>
    </font>
    <font>
      <b/>
      <sz val="14"/>
      <color indexed="25"/>
      <name val="Century Gothic"/>
      <family val="2"/>
    </font>
    <font>
      <b/>
      <sz val="14"/>
      <color indexed="63"/>
      <name val="Century Gothic"/>
      <family val="2"/>
    </font>
    <font>
      <b/>
      <sz val="18"/>
      <color indexed="63"/>
      <name val="Calibri"/>
      <family val="2"/>
    </font>
    <font>
      <b/>
      <sz val="12"/>
      <name val="Century Gothic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sz val="8.25"/>
      <color indexed="8"/>
      <name val="Tahoma"/>
      <family val="2"/>
    </font>
    <font>
      <b/>
      <sz val="10"/>
      <color indexed="8"/>
      <name val="Century Gothic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9"/>
      <color indexed="8"/>
      <name val="Calibri"/>
      <family val="2"/>
    </font>
    <font>
      <b/>
      <sz val="9"/>
      <name val="Calibri"/>
      <family val="2"/>
    </font>
    <font>
      <b/>
      <u/>
      <sz val="14"/>
      <color indexed="8"/>
      <name val="Century Gothic"/>
      <family val="2"/>
    </font>
    <font>
      <b/>
      <u/>
      <sz val="14"/>
      <name val="Century Gothic"/>
      <family val="2"/>
    </font>
    <font>
      <sz val="10"/>
      <color indexed="23"/>
      <name val="Calibri"/>
      <family val="2"/>
    </font>
    <font>
      <b/>
      <sz val="9"/>
      <color indexed="23"/>
      <name val="Calibri"/>
      <family val="2"/>
    </font>
    <font>
      <b/>
      <sz val="7"/>
      <color indexed="22"/>
      <name val="Calibri"/>
      <family val="2"/>
    </font>
    <font>
      <b/>
      <sz val="11"/>
      <name val="Century Gothic"/>
      <family val="2"/>
    </font>
    <font>
      <b/>
      <sz val="11"/>
      <color indexed="9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2"/>
        <bgColor indexed="64"/>
      </patternFill>
    </fill>
  </fills>
  <borders count="22">
    <border>
      <left/>
      <right/>
      <top/>
      <bottom/>
      <diagonal/>
    </border>
    <border>
      <left style="medium">
        <color indexed="27"/>
      </left>
      <right style="thin">
        <color indexed="22"/>
      </right>
      <top style="medium">
        <color indexed="27"/>
      </top>
      <bottom style="thin">
        <color indexed="22"/>
      </bottom>
      <diagonal/>
    </border>
    <border>
      <left/>
      <right style="thin">
        <color indexed="22"/>
      </right>
      <top style="medium">
        <color indexed="27"/>
      </top>
      <bottom style="thin">
        <color indexed="22"/>
      </bottom>
      <diagonal/>
    </border>
    <border>
      <left/>
      <right style="medium">
        <color indexed="27"/>
      </right>
      <top style="medium">
        <color indexed="27"/>
      </top>
      <bottom style="thin">
        <color indexed="22"/>
      </bottom>
      <diagonal/>
    </border>
    <border>
      <left style="medium">
        <color indexed="27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/>
      <right style="medium">
        <color indexed="27"/>
      </right>
      <top/>
      <bottom/>
      <diagonal/>
    </border>
    <border>
      <left/>
      <right style="medium">
        <color indexed="27"/>
      </right>
      <top style="thin">
        <color indexed="22"/>
      </top>
      <bottom style="thin">
        <color indexed="22"/>
      </bottom>
      <diagonal/>
    </border>
    <border>
      <left style="medium">
        <color indexed="27"/>
      </left>
      <right/>
      <top/>
      <bottom/>
      <diagonal/>
    </border>
    <border>
      <left/>
      <right style="medium">
        <color indexed="27"/>
      </right>
      <top style="medium">
        <color indexed="27"/>
      </top>
      <bottom/>
      <diagonal/>
    </border>
    <border>
      <left/>
      <right style="medium">
        <color indexed="27"/>
      </right>
      <top/>
      <bottom style="medium">
        <color indexed="27"/>
      </bottom>
      <diagonal/>
    </border>
    <border>
      <left style="medium">
        <color indexed="27"/>
      </left>
      <right/>
      <top style="medium">
        <color indexed="27"/>
      </top>
      <bottom/>
      <diagonal/>
    </border>
    <border>
      <left/>
      <right/>
      <top style="medium">
        <color indexed="27"/>
      </top>
      <bottom/>
      <diagonal/>
    </border>
    <border>
      <left style="medium">
        <color indexed="27"/>
      </left>
      <right/>
      <top style="medium">
        <color indexed="27"/>
      </top>
      <bottom style="medium">
        <color indexed="27"/>
      </bottom>
      <diagonal/>
    </border>
    <border>
      <left/>
      <right/>
      <top style="medium">
        <color indexed="27"/>
      </top>
      <bottom style="medium">
        <color indexed="27"/>
      </bottom>
      <diagonal/>
    </border>
    <border>
      <left/>
      <right style="medium">
        <color indexed="27"/>
      </right>
      <top style="medium">
        <color indexed="27"/>
      </top>
      <bottom style="medium">
        <color indexed="27"/>
      </bottom>
      <diagonal/>
    </border>
    <border>
      <left style="medium">
        <color indexed="27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7"/>
      </left>
      <right/>
      <top/>
      <bottom style="medium">
        <color indexed="27"/>
      </bottom>
      <diagonal/>
    </border>
    <border>
      <left/>
      <right/>
      <top/>
      <bottom style="medium">
        <color indexed="27"/>
      </bottom>
      <diagonal/>
    </border>
  </borders>
  <cellStyleXfs count="1">
    <xf numFmtId="0" fontId="0" fillId="0" borderId="0">
      <protection locked="0"/>
    </xf>
  </cellStyleXfs>
  <cellXfs count="105">
    <xf numFmtId="0" fontId="0" fillId="0" borderId="0" xfId="0" applyFont="1" applyAlignment="1">
      <alignment vertical="top"/>
      <protection locked="0"/>
    </xf>
    <xf numFmtId="0" fontId="0" fillId="0" borderId="0" xfId="0" applyFont="1" applyAlignment="1" applyProtection="1">
      <alignment vertical="top"/>
    </xf>
    <xf numFmtId="0" fontId="8" fillId="2" borderId="0" xfId="0" applyFont="1" applyFill="1" applyAlignment="1">
      <alignment vertical="center"/>
      <protection locked="0"/>
    </xf>
    <xf numFmtId="0" fontId="8" fillId="2" borderId="0" xfId="0" applyFont="1" applyFill="1" applyAlignment="1" applyProtection="1">
      <alignment vertical="center"/>
    </xf>
    <xf numFmtId="0" fontId="11" fillId="3" borderId="1" xfId="0" applyFont="1" applyFill="1" applyBorder="1" applyAlignment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>
      <alignment horizontal="center" vertical="center"/>
      <protection locked="0"/>
    </xf>
    <xf numFmtId="0" fontId="11" fillId="3" borderId="3" xfId="0" applyFont="1" applyFill="1" applyBorder="1" applyAlignment="1">
      <alignment horizontal="center" vertical="center"/>
      <protection locked="0"/>
    </xf>
    <xf numFmtId="49" fontId="12" fillId="0" borderId="4" xfId="0" applyNumberFormat="1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6" xfId="0" applyFont="1" applyBorder="1" applyAlignment="1" applyProtection="1">
      <alignment horizontal="center" vertical="center"/>
    </xf>
    <xf numFmtId="0" fontId="12" fillId="0" borderId="6" xfId="0" applyFont="1" applyBorder="1" applyAlignment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</xf>
    <xf numFmtId="0" fontId="12" fillId="0" borderId="7" xfId="0" applyFont="1" applyBorder="1" applyAlignment="1" applyProtection="1">
      <alignment horizontal="right" vertical="center"/>
    </xf>
    <xf numFmtId="49" fontId="12" fillId="0" borderId="4" xfId="0" applyNumberFormat="1" applyFont="1" applyBorder="1" applyAlignment="1" applyProtection="1">
      <alignment vertical="center" wrapText="1"/>
    </xf>
    <xf numFmtId="0" fontId="12" fillId="0" borderId="5" xfId="0" applyFont="1" applyBorder="1" applyAlignment="1" applyProtection="1">
      <alignment vertical="center"/>
    </xf>
    <xf numFmtId="0" fontId="12" fillId="0" borderId="6" xfId="0" applyFont="1" applyBorder="1" applyAlignment="1" applyProtection="1">
      <alignment vertical="center" wrapText="1"/>
    </xf>
    <xf numFmtId="49" fontId="12" fillId="0" borderId="6" xfId="0" applyNumberFormat="1" applyFont="1" applyBorder="1" applyAlignment="1" applyProtection="1">
      <alignment horizontal="center" vertical="center" wrapText="1"/>
    </xf>
    <xf numFmtId="164" fontId="12" fillId="0" borderId="6" xfId="0" applyNumberFormat="1" applyFont="1" applyBorder="1" applyAlignment="1">
      <alignment horizontal="right" vertical="center"/>
      <protection locked="0"/>
    </xf>
    <xf numFmtId="164" fontId="12" fillId="0" borderId="6" xfId="0" applyNumberFormat="1" applyFont="1" applyBorder="1" applyAlignment="1" applyProtection="1">
      <alignment horizontal="right" vertical="center"/>
    </xf>
    <xf numFmtId="165" fontId="12" fillId="0" borderId="6" xfId="0" applyNumberFormat="1" applyFont="1" applyBorder="1" applyAlignment="1" applyProtection="1">
      <alignment horizontal="right" vertical="center"/>
    </xf>
    <xf numFmtId="7" fontId="12" fillId="0" borderId="6" xfId="0" applyNumberFormat="1" applyFont="1" applyBorder="1" applyAlignment="1">
      <alignment horizontal="right" vertical="center"/>
      <protection locked="0"/>
    </xf>
    <xf numFmtId="7" fontId="12" fillId="0" borderId="7" xfId="0" applyNumberFormat="1" applyFont="1" applyBorder="1" applyAlignment="1" applyProtection="1">
      <alignment horizontal="right" vertical="center"/>
    </xf>
    <xf numFmtId="0" fontId="12" fillId="0" borderId="6" xfId="0" applyFont="1" applyBorder="1" applyAlignment="1" applyProtection="1">
      <alignment horizontal="left" vertical="center" wrapText="1" indent="1"/>
    </xf>
    <xf numFmtId="3" fontId="12" fillId="0" borderId="6" xfId="0" applyNumberFormat="1" applyFont="1" applyBorder="1" applyAlignment="1">
      <alignment horizontal="right" vertical="center"/>
      <protection locked="0"/>
    </xf>
    <xf numFmtId="3" fontId="12" fillId="0" borderId="6" xfId="0" applyNumberFormat="1" applyFont="1" applyBorder="1" applyAlignment="1" applyProtection="1">
      <alignment horizontal="right" vertical="center"/>
    </xf>
    <xf numFmtId="7" fontId="12" fillId="4" borderId="7" xfId="0" applyNumberFormat="1" applyFont="1" applyFill="1" applyBorder="1" applyAlignment="1" applyProtection="1">
      <alignment horizontal="right" vertical="center"/>
    </xf>
    <xf numFmtId="4" fontId="12" fillId="0" borderId="6" xfId="0" applyNumberFormat="1" applyFont="1" applyBorder="1" applyAlignment="1">
      <alignment horizontal="right" vertical="center"/>
      <protection locked="0"/>
    </xf>
    <xf numFmtId="4" fontId="12" fillId="0" borderId="6" xfId="0" applyNumberFormat="1" applyFont="1" applyBorder="1" applyAlignment="1" applyProtection="1">
      <alignment horizontal="right" vertical="center"/>
    </xf>
    <xf numFmtId="7" fontId="12" fillId="5" borderId="8" xfId="0" applyNumberFormat="1" applyFont="1" applyFill="1" applyBorder="1" applyAlignment="1" applyProtection="1">
      <alignment horizontal="right" vertical="center"/>
    </xf>
    <xf numFmtId="49" fontId="18" fillId="0" borderId="9" xfId="0" applyNumberFormat="1" applyFont="1" applyBorder="1" applyAlignment="1" applyProtection="1">
      <alignment vertical="top" wrapText="1"/>
    </xf>
    <xf numFmtId="0" fontId="19" fillId="0" borderId="0" xfId="0" applyFont="1" applyAlignment="1" applyProtection="1">
      <alignment vertical="top"/>
    </xf>
    <xf numFmtId="0" fontId="18" fillId="0" borderId="6" xfId="0" applyFont="1" applyBorder="1" applyAlignment="1" applyProtection="1">
      <alignment vertical="top" wrapText="1"/>
    </xf>
    <xf numFmtId="0" fontId="20" fillId="0" borderId="6" xfId="0" applyFont="1" applyBorder="1" applyAlignment="1" applyProtection="1">
      <alignment vertical="center"/>
    </xf>
    <xf numFmtId="0" fontId="0" fillId="0" borderId="6" xfId="0" applyFont="1" applyBorder="1" applyAlignment="1">
      <alignment vertical="top"/>
      <protection locked="0"/>
    </xf>
    <xf numFmtId="0" fontId="20" fillId="0" borderId="6" xfId="0" applyFont="1" applyBorder="1" applyAlignment="1">
      <alignment vertical="center"/>
      <protection locked="0"/>
    </xf>
    <xf numFmtId="0" fontId="20" fillId="0" borderId="7" xfId="0" applyFont="1" applyBorder="1" applyAlignment="1" applyProtection="1">
      <alignment horizontal="right" vertical="center"/>
    </xf>
    <xf numFmtId="0" fontId="12" fillId="0" borderId="6" xfId="0" applyFont="1" applyBorder="1" applyAlignment="1" applyProtection="1">
      <alignment horizontal="left" vertical="center" wrapText="1" indent="2"/>
    </xf>
    <xf numFmtId="7" fontId="12" fillId="3" borderId="10" xfId="0" applyNumberFormat="1" applyFont="1" applyFill="1" applyBorder="1" applyAlignment="1" applyProtection="1">
      <alignment horizontal="right" vertical="center"/>
    </xf>
    <xf numFmtId="7" fontId="12" fillId="3" borderId="7" xfId="0" applyNumberFormat="1" applyFont="1" applyFill="1" applyBorder="1" applyAlignment="1" applyProtection="1">
      <alignment horizontal="right" vertical="center"/>
    </xf>
    <xf numFmtId="7" fontId="12" fillId="3" borderId="11" xfId="0" applyNumberFormat="1" applyFont="1" applyFill="1" applyBorder="1" applyAlignment="1" applyProtection="1">
      <alignment horizontal="right" vertical="center"/>
    </xf>
    <xf numFmtId="49" fontId="12" fillId="3" borderId="9" xfId="0" applyNumberFormat="1" applyFont="1" applyFill="1" applyBorder="1" applyAlignment="1" applyProtection="1">
      <alignment horizontal="left" vertical="center" wrapText="1"/>
    </xf>
    <xf numFmtId="0" fontId="21" fillId="3" borderId="0" xfId="0" applyFont="1" applyFill="1" applyBorder="1" applyAlignment="1" applyProtection="1">
      <alignment horizontal="left" vertical="center"/>
    </xf>
    <xf numFmtId="0" fontId="21" fillId="3" borderId="0" xfId="0" applyFont="1" applyFill="1" applyBorder="1" applyAlignment="1" applyProtection="1">
      <alignment vertical="center"/>
    </xf>
    <xf numFmtId="0" fontId="0" fillId="0" borderId="0" xfId="0" applyFont="1" applyBorder="1" applyAlignment="1">
      <alignment vertical="top"/>
      <protection locked="0"/>
    </xf>
    <xf numFmtId="0" fontId="21" fillId="3" borderId="0" xfId="0" applyFont="1" applyFill="1" applyBorder="1" applyAlignment="1">
      <alignment vertical="top"/>
      <protection locked="0"/>
    </xf>
    <xf numFmtId="0" fontId="21" fillId="3" borderId="0" xfId="0" applyFont="1" applyFill="1" applyBorder="1" applyAlignment="1">
      <alignment vertical="center"/>
      <protection locked="0"/>
    </xf>
    <xf numFmtId="49" fontId="12" fillId="3" borderId="20" xfId="0" applyNumberFormat="1" applyFont="1" applyFill="1" applyBorder="1" applyAlignment="1" applyProtection="1">
      <alignment horizontal="left" vertical="center" wrapText="1"/>
    </xf>
    <xf numFmtId="0" fontId="21" fillId="3" borderId="21" xfId="0" applyFont="1" applyFill="1" applyBorder="1" applyAlignment="1" applyProtection="1">
      <alignment horizontal="left" vertical="center"/>
    </xf>
    <xf numFmtId="0" fontId="21" fillId="3" borderId="21" xfId="0" applyFont="1" applyFill="1" applyBorder="1" applyAlignment="1" applyProtection="1">
      <alignment vertical="center"/>
    </xf>
    <xf numFmtId="0" fontId="0" fillId="0" borderId="21" xfId="0" applyFont="1" applyBorder="1" applyAlignment="1">
      <alignment vertical="top"/>
      <protection locked="0"/>
    </xf>
    <xf numFmtId="0" fontId="21" fillId="3" borderId="21" xfId="0" applyFont="1" applyFill="1" applyBorder="1" applyAlignment="1">
      <alignment vertical="top"/>
      <protection locked="0"/>
    </xf>
    <xf numFmtId="0" fontId="21" fillId="3" borderId="21" xfId="0" applyFont="1" applyFill="1" applyBorder="1" applyAlignment="1">
      <alignment vertical="center"/>
      <protection locked="0"/>
    </xf>
    <xf numFmtId="49" fontId="13" fillId="4" borderId="9" xfId="0" applyNumberFormat="1" applyFont="1" applyFill="1" applyBorder="1" applyAlignment="1" applyProtection="1">
      <alignment horizontal="left" vertical="center" wrapText="1" indent="11"/>
    </xf>
    <xf numFmtId="0" fontId="14" fillId="4" borderId="0" xfId="0" applyFont="1" applyFill="1" applyBorder="1" applyAlignment="1" applyProtection="1">
      <alignment horizontal="left" vertical="center"/>
    </xf>
    <xf numFmtId="0" fontId="14" fillId="4" borderId="0" xfId="0" applyFont="1" applyFill="1" applyBorder="1" applyAlignment="1" applyProtection="1">
      <alignment horizontal="left" vertical="center" indent="11"/>
    </xf>
    <xf numFmtId="0" fontId="15" fillId="4" borderId="0" xfId="0" applyFont="1" applyFill="1" applyBorder="1" applyAlignment="1">
      <alignment horizontal="left" vertical="top" indent="11"/>
      <protection locked="0"/>
    </xf>
    <xf numFmtId="0" fontId="15" fillId="4" borderId="0" xfId="0" applyFont="1" applyFill="1" applyBorder="1" applyAlignment="1">
      <alignment horizontal="left" vertical="center" indent="11"/>
      <protection locked="0"/>
    </xf>
    <xf numFmtId="49" fontId="13" fillId="5" borderId="17" xfId="0" applyNumberFormat="1" applyFont="1" applyFill="1" applyBorder="1" applyAlignment="1" applyProtection="1">
      <alignment horizontal="left" vertical="center" wrapText="1" indent="11"/>
    </xf>
    <xf numFmtId="0" fontId="16" fillId="5" borderId="18" xfId="0" applyFont="1" applyFill="1" applyBorder="1" applyAlignment="1" applyProtection="1">
      <alignment horizontal="left" vertical="center"/>
    </xf>
    <xf numFmtId="0" fontId="16" fillId="5" borderId="18" xfId="0" applyFont="1" applyFill="1" applyBorder="1" applyAlignment="1" applyProtection="1">
      <alignment horizontal="left" vertical="center" indent="11"/>
    </xf>
    <xf numFmtId="0" fontId="0" fillId="0" borderId="18" xfId="0" applyFont="1" applyBorder="1" applyAlignment="1">
      <alignment vertical="top"/>
      <protection locked="0"/>
    </xf>
    <xf numFmtId="0" fontId="17" fillId="5" borderId="18" xfId="0" applyFont="1" applyFill="1" applyBorder="1" applyAlignment="1">
      <alignment horizontal="left" vertical="center" indent="11"/>
      <protection locked="0"/>
    </xf>
    <xf numFmtId="0" fontId="17" fillId="5" borderId="19" xfId="0" applyFont="1" applyFill="1" applyBorder="1" applyAlignment="1">
      <alignment horizontal="left" vertical="center" indent="11"/>
      <protection locked="0"/>
    </xf>
    <xf numFmtId="49" fontId="12" fillId="3" borderId="12" xfId="0" applyNumberFormat="1" applyFont="1" applyFill="1" applyBorder="1" applyAlignment="1" applyProtection="1">
      <alignment horizontal="left" vertical="center" wrapText="1"/>
    </xf>
    <xf numFmtId="0" fontId="21" fillId="3" borderId="13" xfId="0" applyFont="1" applyFill="1" applyBorder="1" applyAlignment="1" applyProtection="1">
      <alignment horizontal="left" vertical="center"/>
    </xf>
    <xf numFmtId="0" fontId="21" fillId="3" borderId="13" xfId="0" applyFont="1" applyFill="1" applyBorder="1" applyAlignment="1" applyProtection="1">
      <alignment vertical="top"/>
    </xf>
    <xf numFmtId="0" fontId="0" fillId="0" borderId="13" xfId="0" applyFont="1" applyBorder="1" applyAlignment="1">
      <alignment vertical="top"/>
      <protection locked="0"/>
    </xf>
    <xf numFmtId="0" fontId="21" fillId="3" borderId="13" xfId="0" applyFont="1" applyFill="1" applyBorder="1" applyAlignment="1">
      <alignment vertical="top"/>
      <protection locked="0"/>
    </xf>
    <xf numFmtId="0" fontId="22" fillId="3" borderId="0" xfId="0" applyFont="1" applyFill="1" applyBorder="1" applyAlignment="1" applyProtection="1">
      <alignment vertical="center"/>
    </xf>
    <xf numFmtId="0" fontId="22" fillId="3" borderId="0" xfId="0" applyFont="1" applyFill="1" applyBorder="1" applyAlignment="1">
      <alignment vertical="center"/>
      <protection locked="0"/>
    </xf>
    <xf numFmtId="0" fontId="22" fillId="3" borderId="21" xfId="0" applyFont="1" applyFill="1" applyBorder="1" applyAlignment="1" applyProtection="1">
      <alignment vertical="center"/>
    </xf>
    <xf numFmtId="0" fontId="22" fillId="3" borderId="21" xfId="0" applyFont="1" applyFill="1" applyBorder="1" applyAlignment="1">
      <alignment vertical="center"/>
      <protection locked="0"/>
    </xf>
    <xf numFmtId="0" fontId="21" fillId="3" borderId="13" xfId="0" applyFont="1" applyFill="1" applyBorder="1" applyAlignment="1" applyProtection="1">
      <alignment vertical="center"/>
    </xf>
    <xf numFmtId="0" fontId="21" fillId="3" borderId="13" xfId="0" applyFont="1" applyFill="1" applyBorder="1" applyAlignment="1">
      <alignment vertical="center"/>
      <protection locked="0"/>
    </xf>
    <xf numFmtId="0" fontId="1" fillId="2" borderId="12" xfId="0" applyFont="1" applyFill="1" applyBorder="1" applyAlignment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>
      <alignment vertical="center"/>
      <protection locked="0"/>
    </xf>
    <xf numFmtId="0" fontId="0" fillId="0" borderId="13" xfId="0" applyFont="1" applyBorder="1" applyAlignment="1" applyProtection="1">
      <alignment vertical="top"/>
    </xf>
    <xf numFmtId="0" fontId="0" fillId="0" borderId="13" xfId="0" applyFont="1" applyBorder="1" applyAlignment="1">
      <alignment vertical="center"/>
      <protection locked="0"/>
    </xf>
    <xf numFmtId="0" fontId="3" fillId="0" borderId="10" xfId="0" applyFont="1" applyBorder="1" applyAlignment="1">
      <alignment vertical="center"/>
      <protection locked="0"/>
    </xf>
    <xf numFmtId="0" fontId="0" fillId="2" borderId="9" xfId="0" applyFont="1" applyFill="1" applyBorder="1" applyAlignment="1" applyProtection="1">
      <alignment vertical="top"/>
    </xf>
    <xf numFmtId="0" fontId="0" fillId="2" borderId="0" xfId="0" applyFont="1" applyFill="1" applyBorder="1" applyAlignment="1" applyProtection="1">
      <alignment vertical="top"/>
    </xf>
    <xf numFmtId="0" fontId="0" fillId="2" borderId="0" xfId="0" applyFont="1" applyFill="1" applyBorder="1" applyAlignment="1">
      <alignment vertical="top"/>
      <protection locked="0"/>
    </xf>
    <xf numFmtId="0" fontId="0" fillId="2" borderId="7" xfId="0" applyFont="1" applyFill="1" applyBorder="1" applyAlignment="1" applyProtection="1">
      <alignment vertical="top"/>
    </xf>
    <xf numFmtId="0" fontId="4" fillId="2" borderId="9" xfId="0" applyFont="1" applyFill="1" applyBorder="1" applyAlignment="1" applyProtection="1">
      <alignment horizontal="center" vertical="center" wrapText="1"/>
    </xf>
    <xf numFmtId="0" fontId="0" fillId="2" borderId="0" xfId="0" applyFont="1" applyFill="1" applyBorder="1" applyAlignment="1" applyProtection="1">
      <alignment horizontal="center" vertical="top"/>
    </xf>
    <xf numFmtId="0" fontId="0" fillId="2" borderId="0" xfId="0" applyFont="1" applyFill="1" applyBorder="1" applyAlignment="1">
      <alignment horizontal="center" vertical="top"/>
      <protection locked="0"/>
    </xf>
    <xf numFmtId="0" fontId="0" fillId="2" borderId="7" xfId="0" applyFont="1" applyFill="1" applyBorder="1" applyAlignment="1" applyProtection="1">
      <alignment horizontal="center" vertical="top"/>
    </xf>
    <xf numFmtId="0" fontId="5" fillId="2" borderId="9" xfId="0" applyFont="1" applyFill="1" applyBorder="1" applyAlignment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center" vertical="center"/>
      <protection locked="0"/>
    </xf>
    <xf numFmtId="0" fontId="3" fillId="0" borderId="0" xfId="0" applyFont="1" applyBorder="1" applyAlignment="1">
      <alignment horizontal="center" vertical="top"/>
      <protection locked="0"/>
    </xf>
    <xf numFmtId="0" fontId="3" fillId="0" borderId="7" xfId="0" applyFont="1" applyBorder="1" applyAlignment="1">
      <alignment horizontal="center" vertical="top"/>
      <protection locked="0"/>
    </xf>
    <xf numFmtId="0" fontId="7" fillId="2" borderId="14" xfId="0" applyFont="1" applyFill="1" applyBorder="1" applyAlignment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>
      <alignment horizontal="center" vertical="center"/>
      <protection locked="0"/>
    </xf>
    <xf numFmtId="0" fontId="0" fillId="0" borderId="15" xfId="0" applyFont="1" applyBorder="1" applyAlignment="1">
      <alignment vertical="top"/>
      <protection locked="0"/>
    </xf>
    <xf numFmtId="0" fontId="7" fillId="0" borderId="15" xfId="0" applyFont="1" applyBorder="1" applyAlignment="1">
      <alignment horizontal="right" vertical="center"/>
      <protection locked="0"/>
    </xf>
    <xf numFmtId="0" fontId="3" fillId="0" borderId="16" xfId="0" applyFont="1" applyBorder="1" applyAlignment="1">
      <alignment horizontal="center" vertical="center"/>
      <protection locked="0"/>
    </xf>
    <xf numFmtId="0" fontId="9" fillId="0" borderId="0" xfId="0" applyFont="1" applyAlignment="1">
      <alignment horizontal="center" vertical="center"/>
      <protection locked="0"/>
    </xf>
    <xf numFmtId="0" fontId="0" fillId="0" borderId="0" xfId="0" applyFont="1" applyAlignment="1">
      <alignment vertical="top"/>
      <protection locked="0"/>
    </xf>
    <xf numFmtId="0" fontId="8" fillId="6" borderId="0" xfId="0" applyFont="1" applyFill="1" applyAlignment="1">
      <alignment vertical="center"/>
      <protection locked="0"/>
    </xf>
    <xf numFmtId="0" fontId="10" fillId="6" borderId="0" xfId="0" applyFont="1" applyFill="1" applyAlignment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3E3C3A"/>
      <rgbColor rgb="00FFFFCC"/>
      <rgbColor rgb="00646464"/>
      <rgbColor rgb="00660066"/>
      <rgbColor rgb="00FF8080"/>
      <rgbColor rgb="000066CC"/>
      <rgbColor rgb="00CCCCFF"/>
      <rgbColor rgb="00B0C4DE"/>
      <rgbColor rgb="00D8D8D8"/>
      <rgbColor rgb="0087CEEB"/>
      <rgbColor rgb="00F5F5F5"/>
      <rgbColor rgb="00FAF3E8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1"/>
  <sheetViews>
    <sheetView showZeros="0" tabSelected="1" topLeftCell="A145" zoomScaleNormal="100" workbookViewId="0">
      <selection activeCell="A145" sqref="A1:M65536"/>
    </sheetView>
  </sheetViews>
  <sheetFormatPr baseColWidth="10" defaultColWidth="10" defaultRowHeight="15" customHeight="1" x14ac:dyDescent="0.2"/>
  <cols>
    <col min="1" max="1" width="15" style="1" customWidth="1"/>
    <col min="2" max="2" width="10" style="1" hidden="1" customWidth="1"/>
    <col min="3" max="3" width="60" style="1" customWidth="1"/>
    <col min="4" max="4" width="14.125" style="1" customWidth="1"/>
    <col min="5" max="5" width="10" hidden="1" customWidth="1"/>
    <col min="6" max="6" width="14.125" style="1" customWidth="1"/>
    <col min="7" max="7" width="10.375" hidden="1" customWidth="1"/>
    <col min="8" max="8" width="10.875" style="1" hidden="1" customWidth="1"/>
    <col min="9" max="9" width="20" customWidth="1"/>
    <col min="10" max="12" width="10" hidden="1" customWidth="1"/>
    <col min="13" max="13" width="26.625" style="1" customWidth="1"/>
  </cols>
  <sheetData>
    <row r="1" spans="1:13" ht="18.75" customHeight="1" x14ac:dyDescent="0.2">
      <c r="A1" s="76" t="s">
        <v>0</v>
      </c>
      <c r="B1" s="77"/>
      <c r="C1" s="78"/>
      <c r="D1" s="79"/>
      <c r="E1" s="68"/>
      <c r="F1" s="78"/>
      <c r="G1" s="80"/>
      <c r="H1" s="78"/>
      <c r="I1" s="78"/>
      <c r="J1" s="68"/>
      <c r="K1" s="68"/>
      <c r="L1" s="68"/>
      <c r="M1" s="81"/>
    </row>
    <row r="2" spans="1:13" ht="15" customHeight="1" x14ac:dyDescent="0.2">
      <c r="A2" s="82"/>
      <c r="B2" s="83"/>
      <c r="C2" s="83"/>
      <c r="D2" s="83"/>
      <c r="E2" s="45"/>
      <c r="F2" s="83"/>
      <c r="G2" s="45"/>
      <c r="H2" s="83"/>
      <c r="I2" s="84"/>
      <c r="J2" s="45"/>
      <c r="K2" s="45"/>
      <c r="L2" s="45"/>
      <c r="M2" s="85"/>
    </row>
    <row r="3" spans="1:13" ht="7.5" customHeight="1" x14ac:dyDescent="0.2">
      <c r="A3" s="86" t="s">
        <v>1</v>
      </c>
      <c r="B3" s="83"/>
      <c r="C3" s="83"/>
      <c r="D3" s="83"/>
      <c r="E3" s="45"/>
      <c r="F3" s="87"/>
      <c r="G3" s="88"/>
      <c r="H3" s="87"/>
      <c r="I3" s="88"/>
      <c r="J3" s="45"/>
      <c r="K3" s="45"/>
      <c r="L3" s="45"/>
      <c r="M3" s="89"/>
    </row>
    <row r="4" spans="1:13" ht="30" customHeight="1" thickBot="1" x14ac:dyDescent="0.25">
      <c r="A4" s="90" t="s">
        <v>1</v>
      </c>
      <c r="B4" s="91"/>
      <c r="C4" s="92"/>
      <c r="D4" s="93"/>
      <c r="E4" s="45"/>
      <c r="F4" s="93"/>
      <c r="G4" s="88"/>
      <c r="H4" s="93"/>
      <c r="I4" s="93"/>
      <c r="J4" s="45"/>
      <c r="K4" s="45"/>
      <c r="L4" s="45"/>
      <c r="M4" s="94"/>
    </row>
    <row r="5" spans="1:13" ht="30" customHeight="1" thickBot="1" x14ac:dyDescent="0.25">
      <c r="A5" s="95" t="s">
        <v>12</v>
      </c>
      <c r="B5" s="96"/>
      <c r="C5" s="97"/>
      <c r="D5" s="97"/>
      <c r="E5" s="98"/>
      <c r="F5" s="97"/>
      <c r="G5" s="98"/>
      <c r="H5" s="97"/>
      <c r="I5" s="99"/>
      <c r="J5" s="98"/>
      <c r="K5" s="98"/>
      <c r="L5" s="98"/>
      <c r="M5" s="100"/>
    </row>
    <row r="6" spans="1:13" ht="7.5" customHeight="1" x14ac:dyDescent="0.2">
      <c r="A6"/>
      <c r="C6"/>
      <c r="D6"/>
      <c r="F6"/>
      <c r="H6"/>
      <c r="M6"/>
    </row>
    <row r="7" spans="1:13" ht="11.25" customHeight="1" thickBot="1" x14ac:dyDescent="0.25">
      <c r="A7" s="2"/>
      <c r="B7" s="3"/>
      <c r="C7" s="2"/>
      <c r="D7" s="101"/>
      <c r="E7" s="102"/>
      <c r="F7" s="103"/>
      <c r="G7" s="104"/>
      <c r="H7" s="103"/>
      <c r="I7" s="103"/>
      <c r="J7" s="102"/>
      <c r="K7" s="102"/>
      <c r="L7" s="102"/>
      <c r="M7" s="103"/>
    </row>
    <row r="8" spans="1:13" ht="37.5" customHeight="1" x14ac:dyDescent="0.2">
      <c r="A8" s="4" t="s">
        <v>2</v>
      </c>
      <c r="B8" s="5" t="s">
        <v>3</v>
      </c>
      <c r="C8" s="6" t="s">
        <v>4</v>
      </c>
      <c r="D8" s="6" t="s">
        <v>5</v>
      </c>
      <c r="F8" s="6" t="s">
        <v>6</v>
      </c>
      <c r="G8" s="6" t="s">
        <v>7</v>
      </c>
      <c r="H8" s="6" t="s">
        <v>8</v>
      </c>
      <c r="I8" s="6" t="s">
        <v>9</v>
      </c>
      <c r="M8" s="7" t="s">
        <v>10</v>
      </c>
    </row>
    <row r="9" spans="1:13" ht="45" customHeight="1" x14ac:dyDescent="0.2">
      <c r="A9" s="8" t="s">
        <v>11</v>
      </c>
      <c r="B9" s="9"/>
      <c r="C9" s="10" t="s">
        <v>12</v>
      </c>
      <c r="D9" s="11"/>
      <c r="E9" s="12"/>
      <c r="F9" s="13"/>
      <c r="G9" s="12"/>
      <c r="H9" s="13"/>
      <c r="I9" s="12"/>
      <c r="J9" s="12"/>
      <c r="K9" s="12"/>
      <c r="L9" s="12"/>
      <c r="M9" s="14"/>
    </row>
    <row r="10" spans="1:13" ht="37.5" customHeight="1" x14ac:dyDescent="0.2">
      <c r="A10" s="15" t="s">
        <v>11</v>
      </c>
      <c r="B10" s="16"/>
      <c r="C10" s="17" t="s">
        <v>13</v>
      </c>
      <c r="D10" s="11"/>
      <c r="E10" s="12"/>
      <c r="F10" s="13"/>
      <c r="G10" s="12"/>
      <c r="H10" s="13"/>
      <c r="I10" s="12"/>
      <c r="J10" s="12"/>
      <c r="K10" s="12"/>
      <c r="L10" s="12"/>
      <c r="M10" s="14"/>
    </row>
    <row r="11" spans="1:13" ht="26.25" customHeight="1" x14ac:dyDescent="0.2">
      <c r="A11" s="15" t="s">
        <v>14</v>
      </c>
      <c r="B11" s="16"/>
      <c r="C11" s="17" t="s">
        <v>15</v>
      </c>
      <c r="D11" s="18"/>
      <c r="E11" s="19">
        <v>0</v>
      </c>
      <c r="F11" s="20">
        <v>0</v>
      </c>
      <c r="G11" s="19"/>
      <c r="H11" s="21">
        <v>0.2</v>
      </c>
      <c r="I11" s="22"/>
      <c r="J11" s="19"/>
      <c r="K11" s="22"/>
      <c r="L11" s="22"/>
      <c r="M11" s="23">
        <f>IF(ISNUMBER($K11),IF(ISNUMBER($G11),ROUND($K11*$G11,2),ROUND($K11*$F11,2)),IF(ISNUMBER($G11),ROUND($I11*$G11,2),ROUND($I11*$F11,2)))</f>
        <v>0</v>
      </c>
    </row>
    <row r="12" spans="1:13" ht="22.5" customHeight="1" x14ac:dyDescent="0.2">
      <c r="A12" s="15" t="s">
        <v>16</v>
      </c>
      <c r="B12" s="16"/>
      <c r="C12" s="24" t="s">
        <v>17</v>
      </c>
      <c r="D12" s="18" t="s">
        <v>18</v>
      </c>
      <c r="E12" s="25">
        <v>1</v>
      </c>
      <c r="F12" s="26">
        <v>1</v>
      </c>
      <c r="G12" s="25"/>
      <c r="H12" s="21">
        <v>0.2</v>
      </c>
      <c r="I12" s="22"/>
      <c r="J12" s="19"/>
      <c r="K12" s="22"/>
      <c r="L12" s="22"/>
      <c r="M12" s="23">
        <f>IF(ISNUMBER($K12),IF(ISNUMBER($G12),ROUND($K12*$G12,2),ROUND($K12*$F12,2)),IF(ISNUMBER($G12),ROUND($I12*$G12,2),ROUND($I12*$F12,2)))</f>
        <v>0</v>
      </c>
    </row>
    <row r="13" spans="1:13" ht="31.5" customHeight="1" x14ac:dyDescent="0.2">
      <c r="A13" s="54" t="s">
        <v>19</v>
      </c>
      <c r="B13" s="55"/>
      <c r="C13" s="56"/>
      <c r="D13" s="56"/>
      <c r="E13" s="45"/>
      <c r="F13" s="56"/>
      <c r="G13" s="57"/>
      <c r="H13" s="56"/>
      <c r="I13" s="58"/>
      <c r="M13" s="27">
        <f>M$12</f>
        <v>0</v>
      </c>
    </row>
    <row r="14" spans="1:13" ht="26.25" customHeight="1" x14ac:dyDescent="0.2">
      <c r="A14" s="15" t="s">
        <v>20</v>
      </c>
      <c r="B14" s="16"/>
      <c r="C14" s="17" t="s">
        <v>21</v>
      </c>
      <c r="D14" s="11"/>
      <c r="E14" s="12"/>
      <c r="F14" s="13"/>
      <c r="G14" s="12"/>
      <c r="H14" s="13"/>
      <c r="I14" s="12"/>
      <c r="J14" s="12"/>
      <c r="K14" s="12"/>
      <c r="L14" s="12"/>
      <c r="M14" s="14"/>
    </row>
    <row r="15" spans="1:13" ht="22.5" customHeight="1" x14ac:dyDescent="0.2">
      <c r="A15" s="15" t="s">
        <v>22</v>
      </c>
      <c r="B15" s="16"/>
      <c r="C15" s="24" t="s">
        <v>23</v>
      </c>
      <c r="D15" s="18" t="s">
        <v>24</v>
      </c>
      <c r="E15" s="28">
        <v>1</v>
      </c>
      <c r="F15" s="29">
        <v>1</v>
      </c>
      <c r="G15" s="28"/>
      <c r="H15" s="21">
        <v>0.2</v>
      </c>
      <c r="I15" s="22"/>
      <c r="J15" s="19"/>
      <c r="K15" s="22"/>
      <c r="L15" s="22"/>
      <c r="M15" s="23">
        <f>IF(ISNUMBER($K15),IF(ISNUMBER($G15),ROUND($K15*$G15,2),ROUND($K15*$F15,2)),IF(ISNUMBER($G15),ROUND($I15*$G15,2),ROUND($I15*$F15,2)))</f>
        <v>0</v>
      </c>
    </row>
    <row r="16" spans="1:13" ht="31.5" customHeight="1" x14ac:dyDescent="0.2">
      <c r="A16" s="54" t="s">
        <v>25</v>
      </c>
      <c r="B16" s="55"/>
      <c r="C16" s="56"/>
      <c r="D16" s="56"/>
      <c r="E16" s="45"/>
      <c r="F16" s="56"/>
      <c r="G16" s="57"/>
      <c r="H16" s="56"/>
      <c r="I16" s="58"/>
      <c r="M16" s="27">
        <f>M$15</f>
        <v>0</v>
      </c>
    </row>
    <row r="17" spans="1:13" ht="26.25" customHeight="1" x14ac:dyDescent="0.2">
      <c r="A17" s="15" t="s">
        <v>26</v>
      </c>
      <c r="B17" s="16"/>
      <c r="C17" s="17" t="s">
        <v>27</v>
      </c>
      <c r="D17" s="18" t="s">
        <v>24</v>
      </c>
      <c r="E17" s="28">
        <v>1</v>
      </c>
      <c r="F17" s="29">
        <v>1</v>
      </c>
      <c r="G17" s="28"/>
      <c r="H17" s="21">
        <v>0.2</v>
      </c>
      <c r="I17" s="22"/>
      <c r="J17" s="19"/>
      <c r="K17" s="22"/>
      <c r="L17" s="22"/>
      <c r="M17" s="23">
        <f>IF(ISNUMBER($K17),IF(ISNUMBER($G17),ROUND($K17*$G17,2),ROUND($K17*$F17,2)),IF(ISNUMBER($G17),ROUND($I17*$G17,2),ROUND($I17*$F17,2)))</f>
        <v>0</v>
      </c>
    </row>
    <row r="18" spans="1:13" ht="45" customHeight="1" x14ac:dyDescent="0.2">
      <c r="A18" s="59" t="s">
        <v>28</v>
      </c>
      <c r="B18" s="60"/>
      <c r="C18" s="61"/>
      <c r="D18" s="61"/>
      <c r="E18" s="62"/>
      <c r="F18" s="61"/>
      <c r="G18" s="63"/>
      <c r="H18" s="61"/>
      <c r="I18" s="64"/>
      <c r="M18" s="30">
        <f>SUM(M$11:M$12)+M$15+M$17</f>
        <v>0</v>
      </c>
    </row>
    <row r="19" spans="1:13" ht="37.5" customHeight="1" x14ac:dyDescent="0.2">
      <c r="A19" s="15" t="s">
        <v>29</v>
      </c>
      <c r="B19" s="16"/>
      <c r="C19" s="17" t="s">
        <v>30</v>
      </c>
      <c r="D19" s="11"/>
      <c r="E19" s="12"/>
      <c r="F19" s="13"/>
      <c r="G19" s="12"/>
      <c r="H19" s="13"/>
      <c r="I19" s="12"/>
      <c r="J19" s="12"/>
      <c r="K19" s="12"/>
      <c r="L19" s="12"/>
      <c r="M19" s="14"/>
    </row>
    <row r="20" spans="1:13" ht="26.25" customHeight="1" x14ac:dyDescent="0.2">
      <c r="A20" s="15" t="s">
        <v>31</v>
      </c>
      <c r="B20" s="16"/>
      <c r="C20" s="17" t="s">
        <v>32</v>
      </c>
      <c r="D20" s="11"/>
      <c r="E20" s="12"/>
      <c r="F20" s="13"/>
      <c r="G20" s="12"/>
      <c r="H20" s="13"/>
      <c r="I20" s="12"/>
      <c r="J20" s="12"/>
      <c r="K20" s="12"/>
      <c r="L20" s="12"/>
      <c r="M20" s="14"/>
    </row>
    <row r="21" spans="1:13" ht="22.5" customHeight="1" x14ac:dyDescent="0.2">
      <c r="A21" s="15" t="s">
        <v>33</v>
      </c>
      <c r="B21" s="16"/>
      <c r="C21" s="24" t="s">
        <v>34</v>
      </c>
      <c r="D21" s="18" t="s">
        <v>24</v>
      </c>
      <c r="E21" s="28">
        <v>233.5</v>
      </c>
      <c r="F21" s="29">
        <v>233.5</v>
      </c>
      <c r="G21" s="28"/>
      <c r="H21" s="21">
        <v>0.2</v>
      </c>
      <c r="I21" s="22"/>
      <c r="J21" s="19"/>
      <c r="K21" s="22"/>
      <c r="L21" s="22"/>
      <c r="M21" s="23">
        <f>IF(ISNUMBER($K21),IF(ISNUMBER($G21),ROUND($K21*$G21,2),ROUND($K21*$F21,2)),IF(ISNUMBER($G21),ROUND($I21*$G21,2),ROUND($I21*$F21,2)))</f>
        <v>0</v>
      </c>
    </row>
    <row r="22" spans="1:13" ht="21" customHeight="1" x14ac:dyDescent="0.2">
      <c r="A22" s="31" t="s">
        <v>35</v>
      </c>
      <c r="B22" s="32"/>
      <c r="C22" s="33" t="s">
        <v>36</v>
      </c>
      <c r="D22" s="34"/>
      <c r="F22" s="34"/>
      <c r="G22" s="35"/>
      <c r="H22" s="34"/>
      <c r="I22" s="36"/>
      <c r="M22" s="37"/>
    </row>
    <row r="23" spans="1:13" ht="21" customHeight="1" x14ac:dyDescent="0.2">
      <c r="A23" s="31"/>
      <c r="B23" s="32"/>
      <c r="C23" s="33" t="s">
        <v>37</v>
      </c>
      <c r="D23" s="34"/>
      <c r="F23" s="34"/>
      <c r="G23" s="35"/>
      <c r="H23" s="34"/>
      <c r="I23" s="36"/>
      <c r="M23" s="37"/>
    </row>
    <row r="24" spans="1:13" ht="31.5" customHeight="1" x14ac:dyDescent="0.2">
      <c r="A24" s="54" t="s">
        <v>38</v>
      </c>
      <c r="B24" s="55"/>
      <c r="C24" s="56"/>
      <c r="D24" s="56"/>
      <c r="E24" s="45"/>
      <c r="F24" s="56"/>
      <c r="G24" s="57"/>
      <c r="H24" s="56"/>
      <c r="I24" s="58"/>
      <c r="M24" s="27">
        <f>M$21</f>
        <v>0</v>
      </c>
    </row>
    <row r="25" spans="1:13" ht="26.25" customHeight="1" x14ac:dyDescent="0.2">
      <c r="A25" s="15" t="s">
        <v>39</v>
      </c>
      <c r="B25" s="16"/>
      <c r="C25" s="17" t="s">
        <v>40</v>
      </c>
      <c r="D25" s="18" t="s">
        <v>24</v>
      </c>
      <c r="E25" s="28">
        <v>10</v>
      </c>
      <c r="F25" s="29">
        <v>10</v>
      </c>
      <c r="G25" s="28"/>
      <c r="H25" s="21">
        <v>0.2</v>
      </c>
      <c r="I25" s="22"/>
      <c r="J25" s="19"/>
      <c r="K25" s="22"/>
      <c r="L25" s="22"/>
      <c r="M25" s="23">
        <f>IF(ISNUMBER($K25),IF(ISNUMBER($G25),ROUND($K25*$G25,2),ROUND($K25*$F25,2)),IF(ISNUMBER($G25),ROUND($I25*$G25,2),ROUND($I25*$F25,2)))</f>
        <v>0</v>
      </c>
    </row>
    <row r="26" spans="1:13" ht="45" customHeight="1" x14ac:dyDescent="0.2">
      <c r="A26" s="59" t="s">
        <v>41</v>
      </c>
      <c r="B26" s="60"/>
      <c r="C26" s="61"/>
      <c r="D26" s="61"/>
      <c r="E26" s="62"/>
      <c r="F26" s="61"/>
      <c r="G26" s="63"/>
      <c r="H26" s="61"/>
      <c r="I26" s="64"/>
      <c r="M26" s="30">
        <f>M$21+M$25</f>
        <v>0</v>
      </c>
    </row>
    <row r="27" spans="1:13" ht="37.5" customHeight="1" x14ac:dyDescent="0.2">
      <c r="A27" s="15" t="s">
        <v>42</v>
      </c>
      <c r="B27" s="16"/>
      <c r="C27" s="17" t="s">
        <v>43</v>
      </c>
      <c r="D27" s="11"/>
      <c r="E27" s="12"/>
      <c r="F27" s="13"/>
      <c r="G27" s="12"/>
      <c r="H27" s="13"/>
      <c r="I27" s="12"/>
      <c r="J27" s="12"/>
      <c r="K27" s="12"/>
      <c r="L27" s="12"/>
      <c r="M27" s="14"/>
    </row>
    <row r="28" spans="1:13" ht="29.25" customHeight="1" x14ac:dyDescent="0.2">
      <c r="A28" s="15" t="s">
        <v>44</v>
      </c>
      <c r="B28" s="16"/>
      <c r="C28" s="17" t="s">
        <v>45</v>
      </c>
      <c r="D28" s="11"/>
      <c r="E28" s="12"/>
      <c r="F28" s="13"/>
      <c r="G28" s="12"/>
      <c r="H28" s="13"/>
      <c r="I28" s="12"/>
      <c r="J28" s="12"/>
      <c r="K28" s="12"/>
      <c r="L28" s="12"/>
      <c r="M28" s="14"/>
    </row>
    <row r="29" spans="1:13" ht="22.5" customHeight="1" x14ac:dyDescent="0.2">
      <c r="A29" s="15" t="s">
        <v>46</v>
      </c>
      <c r="B29" s="16"/>
      <c r="C29" s="24" t="s">
        <v>47</v>
      </c>
      <c r="D29" s="18" t="s">
        <v>24</v>
      </c>
      <c r="E29" s="28">
        <v>147</v>
      </c>
      <c r="F29" s="29">
        <v>147</v>
      </c>
      <c r="G29" s="28"/>
      <c r="H29" s="21">
        <v>0.2</v>
      </c>
      <c r="I29" s="22"/>
      <c r="J29" s="19"/>
      <c r="K29" s="22"/>
      <c r="L29" s="22"/>
      <c r="M29" s="23">
        <f>IF(ISNUMBER($K29),IF(ISNUMBER($G29),ROUND($K29*$G29,2),ROUND($K29*$F29,2)),IF(ISNUMBER($G29),ROUND($I29*$G29,2),ROUND($I29*$F29,2)))</f>
        <v>0</v>
      </c>
    </row>
    <row r="30" spans="1:13" ht="31.5" customHeight="1" x14ac:dyDescent="0.2">
      <c r="A30" s="54" t="s">
        <v>48</v>
      </c>
      <c r="B30" s="55"/>
      <c r="C30" s="56"/>
      <c r="D30" s="56"/>
      <c r="E30" s="45"/>
      <c r="F30" s="56"/>
      <c r="G30" s="57"/>
      <c r="H30" s="56"/>
      <c r="I30" s="58"/>
      <c r="M30" s="27">
        <f>M$29</f>
        <v>0</v>
      </c>
    </row>
    <row r="31" spans="1:13" ht="45" customHeight="1" x14ac:dyDescent="0.2">
      <c r="A31" s="59" t="s">
        <v>49</v>
      </c>
      <c r="B31" s="60"/>
      <c r="C31" s="61"/>
      <c r="D31" s="61"/>
      <c r="E31" s="62"/>
      <c r="F31" s="61"/>
      <c r="G31" s="63"/>
      <c r="H31" s="61"/>
      <c r="I31" s="64"/>
      <c r="M31" s="30">
        <f>M$29</f>
        <v>0</v>
      </c>
    </row>
    <row r="32" spans="1:13" ht="37.5" customHeight="1" x14ac:dyDescent="0.2">
      <c r="A32" s="15" t="s">
        <v>50</v>
      </c>
      <c r="B32" s="16"/>
      <c r="C32" s="17" t="s">
        <v>51</v>
      </c>
      <c r="D32" s="11"/>
      <c r="E32" s="12"/>
      <c r="F32" s="13"/>
      <c r="G32" s="12"/>
      <c r="H32" s="13"/>
      <c r="I32" s="12"/>
      <c r="J32" s="12"/>
      <c r="K32" s="12"/>
      <c r="L32" s="12"/>
      <c r="M32" s="14"/>
    </row>
    <row r="33" spans="1:13" ht="26.25" customHeight="1" x14ac:dyDescent="0.2">
      <c r="A33" s="15" t="s">
        <v>52</v>
      </c>
      <c r="B33" s="16"/>
      <c r="C33" s="17" t="s">
        <v>53</v>
      </c>
      <c r="D33" s="11"/>
      <c r="E33" s="12"/>
      <c r="F33" s="13"/>
      <c r="G33" s="12"/>
      <c r="H33" s="13"/>
      <c r="I33" s="12"/>
      <c r="J33" s="12"/>
      <c r="K33" s="12"/>
      <c r="L33" s="12"/>
      <c r="M33" s="14"/>
    </row>
    <row r="34" spans="1:13" ht="29.25" customHeight="1" x14ac:dyDescent="0.2">
      <c r="A34" s="15" t="s">
        <v>54</v>
      </c>
      <c r="B34" s="16"/>
      <c r="C34" s="24" t="s">
        <v>55</v>
      </c>
      <c r="D34" s="18" t="s">
        <v>24</v>
      </c>
      <c r="E34" s="28">
        <v>145</v>
      </c>
      <c r="F34" s="29">
        <v>145</v>
      </c>
      <c r="G34" s="28"/>
      <c r="H34" s="21">
        <v>0.2</v>
      </c>
      <c r="I34" s="22"/>
      <c r="J34" s="19"/>
      <c r="K34" s="22"/>
      <c r="L34" s="22"/>
      <c r="M34" s="23">
        <f>IF(ISNUMBER($K34),IF(ISNUMBER($G34),ROUND($K34*$G34,2),ROUND($K34*$F34,2)),IF(ISNUMBER($G34),ROUND($I34*$G34,2),ROUND($I34*$F34,2)))</f>
        <v>0</v>
      </c>
    </row>
    <row r="35" spans="1:13" ht="31.5" customHeight="1" x14ac:dyDescent="0.2">
      <c r="A35" s="54" t="s">
        <v>56</v>
      </c>
      <c r="B35" s="55"/>
      <c r="C35" s="56"/>
      <c r="D35" s="56"/>
      <c r="E35" s="45"/>
      <c r="F35" s="56"/>
      <c r="G35" s="57"/>
      <c r="H35" s="56"/>
      <c r="I35" s="58"/>
      <c r="M35" s="27">
        <f>M$34</f>
        <v>0</v>
      </c>
    </row>
    <row r="36" spans="1:13" ht="26.25" customHeight="1" x14ac:dyDescent="0.2">
      <c r="A36" s="15" t="s">
        <v>57</v>
      </c>
      <c r="B36" s="16"/>
      <c r="C36" s="17" t="s">
        <v>58</v>
      </c>
      <c r="D36" s="11"/>
      <c r="E36" s="12"/>
      <c r="F36" s="13"/>
      <c r="G36" s="12"/>
      <c r="H36" s="13"/>
      <c r="I36" s="12"/>
      <c r="J36" s="12"/>
      <c r="K36" s="12"/>
      <c r="L36" s="12"/>
      <c r="M36" s="14"/>
    </row>
    <row r="37" spans="1:13" ht="22.5" customHeight="1" x14ac:dyDescent="0.2">
      <c r="A37" s="15" t="s">
        <v>59</v>
      </c>
      <c r="B37" s="16"/>
      <c r="C37" s="24" t="s">
        <v>60</v>
      </c>
      <c r="D37" s="11"/>
      <c r="E37" s="12"/>
      <c r="F37" s="13"/>
      <c r="G37" s="12"/>
      <c r="H37" s="13"/>
      <c r="I37" s="12"/>
      <c r="J37" s="12"/>
      <c r="K37" s="12"/>
      <c r="L37" s="12"/>
      <c r="M37" s="14"/>
    </row>
    <row r="38" spans="1:13" ht="18.75" customHeight="1" x14ac:dyDescent="0.2">
      <c r="A38" s="15" t="s">
        <v>61</v>
      </c>
      <c r="B38" s="16"/>
      <c r="C38" s="24" t="s">
        <v>62</v>
      </c>
      <c r="D38" s="11"/>
      <c r="E38" s="12"/>
      <c r="F38" s="13"/>
      <c r="G38" s="12"/>
      <c r="H38" s="13"/>
      <c r="I38" s="12"/>
      <c r="J38" s="12"/>
      <c r="K38" s="12"/>
      <c r="L38" s="12"/>
      <c r="M38" s="14"/>
    </row>
    <row r="39" spans="1:13" ht="18.75" customHeight="1" x14ac:dyDescent="0.2">
      <c r="A39" s="15" t="s">
        <v>63</v>
      </c>
      <c r="B39" s="16"/>
      <c r="C39" s="38" t="s">
        <v>64</v>
      </c>
      <c r="D39" s="18" t="s">
        <v>24</v>
      </c>
      <c r="E39" s="28">
        <v>135</v>
      </c>
      <c r="F39" s="29">
        <v>135</v>
      </c>
      <c r="G39" s="28"/>
      <c r="H39" s="21">
        <v>0.2</v>
      </c>
      <c r="I39" s="22"/>
      <c r="J39" s="19"/>
      <c r="K39" s="22"/>
      <c r="L39" s="22"/>
      <c r="M39" s="23">
        <f>IF(ISNUMBER($K39),IF(ISNUMBER($G39),ROUND($K39*$G39,2),ROUND($K39*$F39,2)),IF(ISNUMBER($G39),ROUND($I39*$G39,2),ROUND($I39*$F39,2)))</f>
        <v>0</v>
      </c>
    </row>
    <row r="40" spans="1:13" ht="29.25" customHeight="1" x14ac:dyDescent="0.2">
      <c r="A40" s="15" t="s">
        <v>65</v>
      </c>
      <c r="B40" s="16"/>
      <c r="C40" s="24" t="s">
        <v>66</v>
      </c>
      <c r="D40" s="11"/>
      <c r="E40" s="12"/>
      <c r="F40" s="13"/>
      <c r="G40" s="12"/>
      <c r="H40" s="13"/>
      <c r="I40" s="12"/>
      <c r="J40" s="12"/>
      <c r="K40" s="12"/>
      <c r="L40" s="12"/>
      <c r="M40" s="14"/>
    </row>
    <row r="41" spans="1:13" ht="18.75" customHeight="1" x14ac:dyDescent="0.2">
      <c r="A41" s="15" t="s">
        <v>67</v>
      </c>
      <c r="B41" s="16"/>
      <c r="C41" s="24" t="s">
        <v>68</v>
      </c>
      <c r="D41" s="11"/>
      <c r="E41" s="12"/>
      <c r="F41" s="13"/>
      <c r="G41" s="12"/>
      <c r="H41" s="13"/>
      <c r="I41" s="12"/>
      <c r="J41" s="12"/>
      <c r="K41" s="12"/>
      <c r="L41" s="12"/>
      <c r="M41" s="14"/>
    </row>
    <row r="42" spans="1:13" ht="18.75" customHeight="1" x14ac:dyDescent="0.2">
      <c r="A42" s="15" t="s">
        <v>69</v>
      </c>
      <c r="B42" s="16"/>
      <c r="C42" s="38" t="s">
        <v>62</v>
      </c>
      <c r="D42" s="18" t="s">
        <v>70</v>
      </c>
      <c r="E42" s="28">
        <v>40</v>
      </c>
      <c r="F42" s="29">
        <v>40</v>
      </c>
      <c r="G42" s="28"/>
      <c r="H42" s="21">
        <v>0.2</v>
      </c>
      <c r="I42" s="22"/>
      <c r="J42" s="19"/>
      <c r="K42" s="22"/>
      <c r="L42" s="22"/>
      <c r="M42" s="23">
        <f>IF(ISNUMBER($K42),IF(ISNUMBER($G42),ROUND($K42*$G42,2),ROUND($K42*$F42,2)),IF(ISNUMBER($G42),ROUND($I42*$G42,2),ROUND($I42*$F42,2)))</f>
        <v>0</v>
      </c>
    </row>
    <row r="43" spans="1:13" ht="31.5" customHeight="1" x14ac:dyDescent="0.2">
      <c r="A43" s="54" t="s">
        <v>71</v>
      </c>
      <c r="B43" s="55"/>
      <c r="C43" s="56"/>
      <c r="D43" s="56"/>
      <c r="E43" s="45"/>
      <c r="F43" s="56"/>
      <c r="G43" s="57"/>
      <c r="H43" s="56"/>
      <c r="I43" s="58"/>
      <c r="M43" s="27">
        <f>M$39+M$42</f>
        <v>0</v>
      </c>
    </row>
    <row r="44" spans="1:13" ht="26.25" customHeight="1" x14ac:dyDescent="0.2">
      <c r="A44" s="15" t="s">
        <v>72</v>
      </c>
      <c r="B44" s="16"/>
      <c r="C44" s="17" t="s">
        <v>73</v>
      </c>
      <c r="D44" s="18" t="s">
        <v>24</v>
      </c>
      <c r="E44" s="28">
        <v>70</v>
      </c>
      <c r="F44" s="29">
        <v>70</v>
      </c>
      <c r="G44" s="28"/>
      <c r="H44" s="21">
        <v>0.2</v>
      </c>
      <c r="I44" s="22"/>
      <c r="J44" s="19"/>
      <c r="K44" s="22"/>
      <c r="L44" s="22"/>
      <c r="M44" s="23">
        <f>IF(ISNUMBER($K44),IF(ISNUMBER($G44),ROUND($K44*$G44,2),ROUND($K44*$F44,2)),IF(ISNUMBER($G44),ROUND($I44*$G44,2),ROUND($I44*$F44,2)))</f>
        <v>0</v>
      </c>
    </row>
    <row r="45" spans="1:13" ht="45" customHeight="1" x14ac:dyDescent="0.2">
      <c r="A45" s="59" t="s">
        <v>74</v>
      </c>
      <c r="B45" s="60"/>
      <c r="C45" s="61"/>
      <c r="D45" s="61"/>
      <c r="E45" s="62"/>
      <c r="F45" s="61"/>
      <c r="G45" s="63"/>
      <c r="H45" s="61"/>
      <c r="I45" s="64"/>
      <c r="M45" s="30">
        <f>M$34+M$39+M$42+M$44</f>
        <v>0</v>
      </c>
    </row>
    <row r="46" spans="1:13" ht="37.5" customHeight="1" x14ac:dyDescent="0.2">
      <c r="A46" s="15" t="s">
        <v>75</v>
      </c>
      <c r="B46" s="16"/>
      <c r="C46" s="17" t="s">
        <v>76</v>
      </c>
      <c r="D46" s="11"/>
      <c r="E46" s="12"/>
      <c r="F46" s="13"/>
      <c r="G46" s="12"/>
      <c r="H46" s="13"/>
      <c r="I46" s="12"/>
      <c r="J46" s="12"/>
      <c r="K46" s="12"/>
      <c r="L46" s="12"/>
      <c r="M46" s="14"/>
    </row>
    <row r="47" spans="1:13" ht="26.25" customHeight="1" x14ac:dyDescent="0.2">
      <c r="A47" s="15" t="s">
        <v>77</v>
      </c>
      <c r="B47" s="16"/>
      <c r="C47" s="17" t="s">
        <v>78</v>
      </c>
      <c r="D47" s="11"/>
      <c r="E47" s="12"/>
      <c r="F47" s="13"/>
      <c r="G47" s="12"/>
      <c r="H47" s="13"/>
      <c r="I47" s="12"/>
      <c r="J47" s="12"/>
      <c r="K47" s="12"/>
      <c r="L47" s="12"/>
      <c r="M47" s="14"/>
    </row>
    <row r="48" spans="1:13" ht="22.5" customHeight="1" x14ac:dyDescent="0.2">
      <c r="A48" s="15" t="s">
        <v>79</v>
      </c>
      <c r="B48" s="16"/>
      <c r="C48" s="24" t="s">
        <v>80</v>
      </c>
      <c r="D48" s="18" t="s">
        <v>70</v>
      </c>
      <c r="E48" s="28">
        <v>1100</v>
      </c>
      <c r="F48" s="29">
        <v>1100</v>
      </c>
      <c r="G48" s="28"/>
      <c r="H48" s="21">
        <v>0.2</v>
      </c>
      <c r="I48" s="22"/>
      <c r="J48" s="19"/>
      <c r="K48" s="22"/>
      <c r="L48" s="22"/>
      <c r="M48" s="23">
        <f>IF(ISNUMBER($K48),IF(ISNUMBER($G48),ROUND($K48*$G48,2),ROUND($K48*$F48,2)),IF(ISNUMBER($G48),ROUND($I48*$G48,2),ROUND($I48*$F48,2)))</f>
        <v>0</v>
      </c>
    </row>
    <row r="49" spans="1:13" ht="31.5" customHeight="1" x14ac:dyDescent="0.2">
      <c r="A49" s="54" t="s">
        <v>81</v>
      </c>
      <c r="B49" s="55"/>
      <c r="C49" s="56"/>
      <c r="D49" s="56"/>
      <c r="E49" s="45"/>
      <c r="F49" s="56"/>
      <c r="G49" s="57"/>
      <c r="H49" s="56"/>
      <c r="I49" s="58"/>
      <c r="M49" s="27">
        <f>M$48</f>
        <v>0</v>
      </c>
    </row>
    <row r="50" spans="1:13" ht="26.25" customHeight="1" x14ac:dyDescent="0.2">
      <c r="A50" s="15" t="s">
        <v>82</v>
      </c>
      <c r="B50" s="16"/>
      <c r="C50" s="17" t="s">
        <v>83</v>
      </c>
      <c r="D50" s="11"/>
      <c r="E50" s="12"/>
      <c r="F50" s="13"/>
      <c r="G50" s="12"/>
      <c r="H50" s="13"/>
      <c r="I50" s="12"/>
      <c r="J50" s="12"/>
      <c r="K50" s="12"/>
      <c r="L50" s="12"/>
      <c r="M50" s="14"/>
    </row>
    <row r="51" spans="1:13" ht="22.5" customHeight="1" x14ac:dyDescent="0.2">
      <c r="A51" s="15" t="s">
        <v>84</v>
      </c>
      <c r="B51" s="16"/>
      <c r="C51" s="24" t="s">
        <v>85</v>
      </c>
      <c r="D51" s="11"/>
      <c r="E51" s="12"/>
      <c r="F51" s="13"/>
      <c r="G51" s="12"/>
      <c r="H51" s="13"/>
      <c r="I51" s="12"/>
      <c r="J51" s="12"/>
      <c r="K51" s="12"/>
      <c r="L51" s="12"/>
      <c r="M51" s="14"/>
    </row>
    <row r="52" spans="1:13" ht="18.75" customHeight="1" x14ac:dyDescent="0.2">
      <c r="A52" s="15" t="s">
        <v>86</v>
      </c>
      <c r="B52" s="16"/>
      <c r="C52" s="24" t="s">
        <v>87</v>
      </c>
      <c r="D52" s="18" t="s">
        <v>88</v>
      </c>
      <c r="E52" s="19">
        <v>85.2</v>
      </c>
      <c r="F52" s="20">
        <v>85.2</v>
      </c>
      <c r="G52" s="19"/>
      <c r="H52" s="21">
        <v>0.2</v>
      </c>
      <c r="I52" s="22"/>
      <c r="J52" s="19"/>
      <c r="K52" s="22"/>
      <c r="L52" s="22"/>
      <c r="M52" s="23">
        <f>IF(ISNUMBER($K52),IF(ISNUMBER($G52),ROUND($K52*$G52,2),ROUND($K52*$F52,2)),IF(ISNUMBER($G52),ROUND($I52*$G52,2),ROUND($I52*$F52,2)))</f>
        <v>0</v>
      </c>
    </row>
    <row r="53" spans="1:13" ht="18.75" customHeight="1" x14ac:dyDescent="0.2">
      <c r="A53" s="15" t="s">
        <v>89</v>
      </c>
      <c r="B53" s="16"/>
      <c r="C53" s="24" t="s">
        <v>90</v>
      </c>
      <c r="D53" s="18" t="s">
        <v>88</v>
      </c>
      <c r="E53" s="19">
        <v>39</v>
      </c>
      <c r="F53" s="20">
        <v>39</v>
      </c>
      <c r="G53" s="19"/>
      <c r="H53" s="21">
        <v>0.2</v>
      </c>
      <c r="I53" s="22"/>
      <c r="J53" s="19"/>
      <c r="K53" s="22"/>
      <c r="L53" s="22"/>
      <c r="M53" s="23">
        <f>IF(ISNUMBER($K53),IF(ISNUMBER($G53),ROUND($K53*$G53,2),ROUND($K53*$F53,2)),IF(ISNUMBER($G53),ROUND($I53*$G53,2),ROUND($I53*$F53,2)))</f>
        <v>0</v>
      </c>
    </row>
    <row r="54" spans="1:13" ht="31.5" customHeight="1" x14ac:dyDescent="0.2">
      <c r="A54" s="54" t="s">
        <v>91</v>
      </c>
      <c r="B54" s="55"/>
      <c r="C54" s="56"/>
      <c r="D54" s="56"/>
      <c r="E54" s="45"/>
      <c r="F54" s="56"/>
      <c r="G54" s="57"/>
      <c r="H54" s="56"/>
      <c r="I54" s="58"/>
      <c r="M54" s="27">
        <f>SUM(M$52:M$53)</f>
        <v>0</v>
      </c>
    </row>
    <row r="55" spans="1:13" ht="26.25" customHeight="1" x14ac:dyDescent="0.2">
      <c r="A55" s="15" t="s">
        <v>92</v>
      </c>
      <c r="B55" s="16"/>
      <c r="C55" s="17" t="s">
        <v>93</v>
      </c>
      <c r="D55" s="11"/>
      <c r="E55" s="12"/>
      <c r="F55" s="13"/>
      <c r="G55" s="12"/>
      <c r="H55" s="13"/>
      <c r="I55" s="12"/>
      <c r="J55" s="12"/>
      <c r="K55" s="12"/>
      <c r="L55" s="12"/>
      <c r="M55" s="14"/>
    </row>
    <row r="56" spans="1:13" ht="22.5" customHeight="1" x14ac:dyDescent="0.2">
      <c r="A56" s="15" t="s">
        <v>94</v>
      </c>
      <c r="B56" s="16"/>
      <c r="C56" s="24" t="s">
        <v>95</v>
      </c>
      <c r="D56" s="18" t="s">
        <v>96</v>
      </c>
      <c r="E56" s="25">
        <v>7</v>
      </c>
      <c r="F56" s="26">
        <v>7</v>
      </c>
      <c r="G56" s="25"/>
      <c r="H56" s="21">
        <v>0.2</v>
      </c>
      <c r="I56" s="22"/>
      <c r="J56" s="19"/>
      <c r="K56" s="22"/>
      <c r="L56" s="22"/>
      <c r="M56" s="23">
        <f>IF(ISNUMBER($K56),IF(ISNUMBER($G56),ROUND($K56*$G56,2),ROUND($K56*$F56,2)),IF(ISNUMBER($G56),ROUND($I56*$G56,2),ROUND($I56*$F56,2)))</f>
        <v>0</v>
      </c>
    </row>
    <row r="57" spans="1:13" ht="31.5" customHeight="1" x14ac:dyDescent="0.2">
      <c r="A57" s="54" t="s">
        <v>97</v>
      </c>
      <c r="B57" s="55"/>
      <c r="C57" s="56"/>
      <c r="D57" s="56"/>
      <c r="E57" s="45"/>
      <c r="F57" s="56"/>
      <c r="G57" s="57"/>
      <c r="H57" s="56"/>
      <c r="I57" s="58"/>
      <c r="M57" s="27">
        <f>M$56</f>
        <v>0</v>
      </c>
    </row>
    <row r="58" spans="1:13" ht="45" customHeight="1" x14ac:dyDescent="0.2">
      <c r="A58" s="59" t="s">
        <v>98</v>
      </c>
      <c r="B58" s="60"/>
      <c r="C58" s="61"/>
      <c r="D58" s="61"/>
      <c r="E58" s="62"/>
      <c r="F58" s="61"/>
      <c r="G58" s="63"/>
      <c r="H58" s="61"/>
      <c r="I58" s="64"/>
      <c r="M58" s="30">
        <f>M$48+SUM(M$52:M$53)+M$56</f>
        <v>0</v>
      </c>
    </row>
    <row r="59" spans="1:13" ht="37.5" customHeight="1" x14ac:dyDescent="0.2">
      <c r="A59" s="15" t="s">
        <v>99</v>
      </c>
      <c r="B59" s="16"/>
      <c r="C59" s="17" t="s">
        <v>100</v>
      </c>
      <c r="D59" s="11"/>
      <c r="E59" s="12"/>
      <c r="F59" s="13"/>
      <c r="G59" s="12"/>
      <c r="H59" s="13"/>
      <c r="I59" s="12"/>
      <c r="J59" s="12"/>
      <c r="K59" s="12"/>
      <c r="L59" s="12"/>
      <c r="M59" s="14"/>
    </row>
    <row r="60" spans="1:13" ht="26.25" customHeight="1" x14ac:dyDescent="0.2">
      <c r="A60" s="15" t="s">
        <v>101</v>
      </c>
      <c r="B60" s="16"/>
      <c r="C60" s="17" t="s">
        <v>102</v>
      </c>
      <c r="D60" s="11"/>
      <c r="E60" s="12"/>
      <c r="F60" s="13"/>
      <c r="G60" s="12"/>
      <c r="H60" s="13"/>
      <c r="I60" s="12"/>
      <c r="J60" s="12"/>
      <c r="K60" s="12"/>
      <c r="L60" s="12"/>
      <c r="M60" s="14"/>
    </row>
    <row r="61" spans="1:13" ht="22.5" customHeight="1" x14ac:dyDescent="0.2">
      <c r="A61" s="15" t="s">
        <v>103</v>
      </c>
      <c r="B61" s="16"/>
      <c r="C61" s="24" t="s">
        <v>104</v>
      </c>
      <c r="D61" s="18" t="s">
        <v>24</v>
      </c>
      <c r="E61" s="28">
        <v>4.5</v>
      </c>
      <c r="F61" s="29">
        <v>4.5</v>
      </c>
      <c r="G61" s="28"/>
      <c r="H61" s="21">
        <v>0.2</v>
      </c>
      <c r="I61" s="22"/>
      <c r="J61" s="19"/>
      <c r="K61" s="22"/>
      <c r="L61" s="22"/>
      <c r="M61" s="23">
        <f>IF(ISNUMBER($K61),IF(ISNUMBER($G61),ROUND($K61*$G61,2),ROUND($K61*$F61,2)),IF(ISNUMBER($G61),ROUND($I61*$G61,2),ROUND($I61*$F61,2)))</f>
        <v>0</v>
      </c>
    </row>
    <row r="62" spans="1:13" ht="31.5" customHeight="1" x14ac:dyDescent="0.2">
      <c r="A62" s="54" t="s">
        <v>105</v>
      </c>
      <c r="B62" s="55"/>
      <c r="C62" s="56"/>
      <c r="D62" s="56"/>
      <c r="E62" s="45"/>
      <c r="F62" s="56"/>
      <c r="G62" s="57"/>
      <c r="H62" s="56"/>
      <c r="I62" s="58"/>
      <c r="M62" s="27">
        <f>M$61</f>
        <v>0</v>
      </c>
    </row>
    <row r="63" spans="1:13" ht="26.25" customHeight="1" x14ac:dyDescent="0.2">
      <c r="A63" s="15" t="s">
        <v>106</v>
      </c>
      <c r="B63" s="16"/>
      <c r="C63" s="17" t="s">
        <v>107</v>
      </c>
      <c r="D63" s="11"/>
      <c r="E63" s="12"/>
      <c r="F63" s="13"/>
      <c r="G63" s="12"/>
      <c r="H63" s="13"/>
      <c r="I63" s="12"/>
      <c r="J63" s="12"/>
      <c r="K63" s="12"/>
      <c r="L63" s="12"/>
      <c r="M63" s="14"/>
    </row>
    <row r="64" spans="1:13" ht="22.5" customHeight="1" x14ac:dyDescent="0.2">
      <c r="A64" s="15" t="s">
        <v>108</v>
      </c>
      <c r="B64" s="16"/>
      <c r="C64" s="24" t="s">
        <v>109</v>
      </c>
      <c r="D64" s="18" t="s">
        <v>24</v>
      </c>
      <c r="E64" s="28">
        <v>4.5</v>
      </c>
      <c r="F64" s="29">
        <v>4.5</v>
      </c>
      <c r="G64" s="28"/>
      <c r="H64" s="21">
        <v>0.2</v>
      </c>
      <c r="I64" s="22"/>
      <c r="J64" s="19"/>
      <c r="K64" s="22"/>
      <c r="L64" s="22"/>
      <c r="M64" s="23">
        <f>IF(ISNUMBER($K64),IF(ISNUMBER($G64),ROUND($K64*$G64,2),ROUND($K64*$F64,2)),IF(ISNUMBER($G64),ROUND($I64*$G64,2),ROUND($I64*$F64,2)))</f>
        <v>0</v>
      </c>
    </row>
    <row r="65" spans="1:13" ht="22.5" customHeight="1" x14ac:dyDescent="0.2">
      <c r="A65" s="15" t="s">
        <v>110</v>
      </c>
      <c r="B65" s="16"/>
      <c r="C65" s="24" t="s">
        <v>111</v>
      </c>
      <c r="D65" s="18" t="s">
        <v>24</v>
      </c>
      <c r="E65" s="28">
        <v>11</v>
      </c>
      <c r="F65" s="29">
        <v>11</v>
      </c>
      <c r="G65" s="28"/>
      <c r="H65" s="21">
        <v>0.2</v>
      </c>
      <c r="I65" s="22"/>
      <c r="J65" s="19"/>
      <c r="K65" s="22"/>
      <c r="L65" s="22"/>
      <c r="M65" s="23">
        <f>IF(ISNUMBER($K65),IF(ISNUMBER($G65),ROUND($K65*$G65,2),ROUND($K65*$F65,2)),IF(ISNUMBER($G65),ROUND($I65*$G65,2),ROUND($I65*$F65,2)))</f>
        <v>0</v>
      </c>
    </row>
    <row r="66" spans="1:13" ht="31.5" customHeight="1" x14ac:dyDescent="0.2">
      <c r="A66" s="54" t="s">
        <v>112</v>
      </c>
      <c r="B66" s="55"/>
      <c r="C66" s="56"/>
      <c r="D66" s="56"/>
      <c r="E66" s="45"/>
      <c r="F66" s="56"/>
      <c r="G66" s="57"/>
      <c r="H66" s="56"/>
      <c r="I66" s="58"/>
      <c r="M66" s="27">
        <f>SUM(M$64:M$65)</f>
        <v>0</v>
      </c>
    </row>
    <row r="67" spans="1:13" ht="45" customHeight="1" x14ac:dyDescent="0.2">
      <c r="A67" s="59" t="s">
        <v>113</v>
      </c>
      <c r="B67" s="60"/>
      <c r="C67" s="61"/>
      <c r="D67" s="61"/>
      <c r="E67" s="62"/>
      <c r="F67" s="61"/>
      <c r="G67" s="63"/>
      <c r="H67" s="61"/>
      <c r="I67" s="64"/>
      <c r="M67" s="30">
        <f>M$61+SUM(M$64:M$65)</f>
        <v>0</v>
      </c>
    </row>
    <row r="68" spans="1:13" ht="37.5" customHeight="1" x14ac:dyDescent="0.2">
      <c r="A68" s="15" t="s">
        <v>114</v>
      </c>
      <c r="B68" s="16"/>
      <c r="C68" s="17" t="s">
        <v>115</v>
      </c>
      <c r="D68" s="11"/>
      <c r="E68" s="12"/>
      <c r="F68" s="13"/>
      <c r="G68" s="12"/>
      <c r="H68" s="13"/>
      <c r="I68" s="12"/>
      <c r="J68" s="12"/>
      <c r="K68" s="12"/>
      <c r="L68" s="12"/>
      <c r="M68" s="14"/>
    </row>
    <row r="69" spans="1:13" ht="29.25" customHeight="1" x14ac:dyDescent="0.2">
      <c r="A69" s="15" t="s">
        <v>116</v>
      </c>
      <c r="B69" s="16"/>
      <c r="C69" s="17" t="s">
        <v>117</v>
      </c>
      <c r="D69" s="11"/>
      <c r="E69" s="12"/>
      <c r="F69" s="13"/>
      <c r="G69" s="12"/>
      <c r="H69" s="13"/>
      <c r="I69" s="12"/>
      <c r="J69" s="12"/>
      <c r="K69" s="12"/>
      <c r="L69" s="12"/>
      <c r="M69" s="14"/>
    </row>
    <row r="70" spans="1:13" ht="22.5" customHeight="1" x14ac:dyDescent="0.2">
      <c r="A70" s="15" t="s">
        <v>118</v>
      </c>
      <c r="B70" s="16"/>
      <c r="C70" s="24" t="s">
        <v>119</v>
      </c>
      <c r="D70" s="11"/>
      <c r="E70" s="12"/>
      <c r="F70" s="13"/>
      <c r="G70" s="12"/>
      <c r="H70" s="13"/>
      <c r="I70" s="12"/>
      <c r="J70" s="12"/>
      <c r="K70" s="12"/>
      <c r="L70" s="12"/>
      <c r="M70" s="14"/>
    </row>
    <row r="71" spans="1:13" ht="18.75" customHeight="1" x14ac:dyDescent="0.2">
      <c r="A71" s="15" t="s">
        <v>120</v>
      </c>
      <c r="B71" s="16"/>
      <c r="C71" s="24" t="s">
        <v>121</v>
      </c>
      <c r="D71" s="18" t="s">
        <v>24</v>
      </c>
      <c r="E71" s="28">
        <v>160</v>
      </c>
      <c r="F71" s="29">
        <v>160</v>
      </c>
      <c r="G71" s="28"/>
      <c r="H71" s="21">
        <v>0.2</v>
      </c>
      <c r="I71" s="22"/>
      <c r="J71" s="19"/>
      <c r="K71" s="22"/>
      <c r="L71" s="22"/>
      <c r="M71" s="23">
        <f>IF(ISNUMBER($K71),IF(ISNUMBER($G71),ROUND($K71*$G71,2),ROUND($K71*$F71,2)),IF(ISNUMBER($G71),ROUND($I71*$G71,2),ROUND($I71*$F71,2)))</f>
        <v>0</v>
      </c>
    </row>
    <row r="72" spans="1:13" ht="21" customHeight="1" x14ac:dyDescent="0.2">
      <c r="A72" s="31" t="s">
        <v>35</v>
      </c>
      <c r="B72" s="32"/>
      <c r="C72" s="33" t="s">
        <v>36</v>
      </c>
      <c r="D72" s="34"/>
      <c r="F72" s="34"/>
      <c r="G72" s="35"/>
      <c r="H72" s="34"/>
      <c r="I72" s="36"/>
      <c r="M72" s="37"/>
    </row>
    <row r="73" spans="1:13" ht="21" customHeight="1" x14ac:dyDescent="0.2">
      <c r="A73" s="31"/>
      <c r="B73" s="32"/>
      <c r="C73" s="33" t="s">
        <v>122</v>
      </c>
      <c r="D73" s="34"/>
      <c r="F73" s="34"/>
      <c r="G73" s="35"/>
      <c r="H73" s="34"/>
      <c r="I73" s="36"/>
      <c r="M73" s="37"/>
    </row>
    <row r="74" spans="1:13" ht="22.5" customHeight="1" x14ac:dyDescent="0.2">
      <c r="A74" s="15" t="s">
        <v>123</v>
      </c>
      <c r="B74" s="16"/>
      <c r="C74" s="24" t="s">
        <v>124</v>
      </c>
      <c r="D74" s="11"/>
      <c r="E74" s="12"/>
      <c r="F74" s="13"/>
      <c r="G74" s="12"/>
      <c r="H74" s="13"/>
      <c r="I74" s="12"/>
      <c r="J74" s="12"/>
      <c r="K74" s="12"/>
      <c r="L74" s="12"/>
      <c r="M74" s="14"/>
    </row>
    <row r="75" spans="1:13" ht="18.75" customHeight="1" x14ac:dyDescent="0.2">
      <c r="A75" s="15" t="s">
        <v>125</v>
      </c>
      <c r="B75" s="16"/>
      <c r="C75" s="24" t="s">
        <v>121</v>
      </c>
      <c r="D75" s="18" t="s">
        <v>24</v>
      </c>
      <c r="E75" s="28">
        <v>180</v>
      </c>
      <c r="F75" s="29">
        <v>180</v>
      </c>
      <c r="G75" s="28"/>
      <c r="H75" s="21">
        <v>0.2</v>
      </c>
      <c r="I75" s="22"/>
      <c r="J75" s="19"/>
      <c r="K75" s="22"/>
      <c r="L75" s="22"/>
      <c r="M75" s="23">
        <f>IF(ISNUMBER($K75),IF(ISNUMBER($G75),ROUND($K75*$G75,2),ROUND($K75*$F75,2)),IF(ISNUMBER($G75),ROUND($I75*$G75,2),ROUND($I75*$F75,2)))</f>
        <v>0</v>
      </c>
    </row>
    <row r="76" spans="1:13" ht="21" customHeight="1" x14ac:dyDescent="0.2">
      <c r="A76" s="31" t="s">
        <v>35</v>
      </c>
      <c r="B76" s="32"/>
      <c r="C76" s="33" t="s">
        <v>36</v>
      </c>
      <c r="D76" s="34"/>
      <c r="F76" s="34"/>
      <c r="G76" s="35"/>
      <c r="H76" s="34"/>
      <c r="I76" s="36"/>
      <c r="M76" s="37"/>
    </row>
    <row r="77" spans="1:13" ht="21" customHeight="1" x14ac:dyDescent="0.2">
      <c r="A77" s="31"/>
      <c r="B77" s="32"/>
      <c r="C77" s="33" t="s">
        <v>126</v>
      </c>
      <c r="D77" s="34"/>
      <c r="F77" s="34"/>
      <c r="G77" s="35"/>
      <c r="H77" s="34"/>
      <c r="I77" s="36"/>
      <c r="M77" s="37"/>
    </row>
    <row r="78" spans="1:13" ht="31.5" customHeight="1" x14ac:dyDescent="0.2">
      <c r="A78" s="54" t="s">
        <v>127</v>
      </c>
      <c r="B78" s="55"/>
      <c r="C78" s="56"/>
      <c r="D78" s="56"/>
      <c r="E78" s="45"/>
      <c r="F78" s="56"/>
      <c r="G78" s="57"/>
      <c r="H78" s="56"/>
      <c r="I78" s="58"/>
      <c r="M78" s="27">
        <f>M$71+M$75</f>
        <v>0</v>
      </c>
    </row>
    <row r="79" spans="1:13" ht="26.25" customHeight="1" x14ac:dyDescent="0.2">
      <c r="A79" s="15" t="s">
        <v>128</v>
      </c>
      <c r="B79" s="16"/>
      <c r="C79" s="17" t="s">
        <v>129</v>
      </c>
      <c r="D79" s="11"/>
      <c r="E79" s="12"/>
      <c r="F79" s="13"/>
      <c r="G79" s="12"/>
      <c r="H79" s="13"/>
      <c r="I79" s="12"/>
      <c r="J79" s="12"/>
      <c r="K79" s="12"/>
      <c r="L79" s="12"/>
      <c r="M79" s="14"/>
    </row>
    <row r="80" spans="1:13" ht="22.5" customHeight="1" x14ac:dyDescent="0.2">
      <c r="A80" s="15" t="s">
        <v>130</v>
      </c>
      <c r="B80" s="16"/>
      <c r="C80" s="24" t="s">
        <v>131</v>
      </c>
      <c r="D80" s="11"/>
      <c r="E80" s="12"/>
      <c r="F80" s="13"/>
      <c r="G80" s="12"/>
      <c r="H80" s="13"/>
      <c r="I80" s="12"/>
      <c r="J80" s="12"/>
      <c r="K80" s="12"/>
      <c r="L80" s="12"/>
      <c r="M80" s="14"/>
    </row>
    <row r="81" spans="1:13" ht="18.75" customHeight="1" x14ac:dyDescent="0.2">
      <c r="A81" s="15" t="s">
        <v>132</v>
      </c>
      <c r="B81" s="16"/>
      <c r="C81" s="24" t="s">
        <v>133</v>
      </c>
      <c r="D81" s="11"/>
      <c r="E81" s="12"/>
      <c r="F81" s="13"/>
      <c r="G81" s="12"/>
      <c r="H81" s="13"/>
      <c r="I81" s="12"/>
      <c r="J81" s="12"/>
      <c r="K81" s="12"/>
      <c r="L81" s="12"/>
      <c r="M81" s="14"/>
    </row>
    <row r="82" spans="1:13" ht="18.75" customHeight="1" x14ac:dyDescent="0.2">
      <c r="A82" s="15" t="s">
        <v>134</v>
      </c>
      <c r="B82" s="16"/>
      <c r="C82" s="38" t="s">
        <v>135</v>
      </c>
      <c r="D82" s="18" t="s">
        <v>24</v>
      </c>
      <c r="E82" s="28">
        <v>160</v>
      </c>
      <c r="F82" s="29">
        <v>160</v>
      </c>
      <c r="G82" s="28"/>
      <c r="H82" s="21">
        <v>0.2</v>
      </c>
      <c r="I82" s="22"/>
      <c r="J82" s="19"/>
      <c r="K82" s="22"/>
      <c r="L82" s="22"/>
      <c r="M82" s="23">
        <f>IF(ISNUMBER($K82),IF(ISNUMBER($G82),ROUND($K82*$G82,2),ROUND($K82*$F82,2)),IF(ISNUMBER($G82),ROUND($I82*$G82,2),ROUND($I82*$F82,2)))</f>
        <v>0</v>
      </c>
    </row>
    <row r="83" spans="1:13" ht="21" customHeight="1" x14ac:dyDescent="0.2">
      <c r="A83" s="31" t="s">
        <v>35</v>
      </c>
      <c r="B83" s="32"/>
      <c r="C83" s="33" t="s">
        <v>36</v>
      </c>
      <c r="D83" s="34"/>
      <c r="F83" s="34"/>
      <c r="G83" s="35"/>
      <c r="H83" s="34"/>
      <c r="I83" s="36"/>
      <c r="M83" s="37"/>
    </row>
    <row r="84" spans="1:13" ht="21" customHeight="1" x14ac:dyDescent="0.2">
      <c r="A84" s="31"/>
      <c r="B84" s="32"/>
      <c r="C84" s="33" t="s">
        <v>122</v>
      </c>
      <c r="D84" s="34"/>
      <c r="F84" s="34"/>
      <c r="G84" s="35"/>
      <c r="H84" s="34"/>
      <c r="I84" s="36"/>
      <c r="M84" s="37"/>
    </row>
    <row r="85" spans="1:13" ht="18.75" customHeight="1" x14ac:dyDescent="0.2">
      <c r="A85" s="15" t="s">
        <v>136</v>
      </c>
      <c r="B85" s="16"/>
      <c r="C85" s="38" t="s">
        <v>137</v>
      </c>
      <c r="D85" s="18" t="s">
        <v>24</v>
      </c>
      <c r="E85" s="28">
        <v>180</v>
      </c>
      <c r="F85" s="29">
        <v>180</v>
      </c>
      <c r="G85" s="28"/>
      <c r="H85" s="21">
        <v>0.2</v>
      </c>
      <c r="I85" s="22"/>
      <c r="J85" s="19"/>
      <c r="K85" s="22"/>
      <c r="L85" s="22"/>
      <c r="M85" s="23">
        <f>IF(ISNUMBER($K85),IF(ISNUMBER($G85),ROUND($K85*$G85,2),ROUND($K85*$F85,2)),IF(ISNUMBER($G85),ROUND($I85*$G85,2),ROUND($I85*$F85,2)))</f>
        <v>0</v>
      </c>
    </row>
    <row r="86" spans="1:13" ht="21" customHeight="1" x14ac:dyDescent="0.2">
      <c r="A86" s="31" t="s">
        <v>35</v>
      </c>
      <c r="B86" s="32"/>
      <c r="C86" s="33" t="s">
        <v>36</v>
      </c>
      <c r="D86" s="34"/>
      <c r="F86" s="34"/>
      <c r="G86" s="35"/>
      <c r="H86" s="34"/>
      <c r="I86" s="36"/>
      <c r="M86" s="37"/>
    </row>
    <row r="87" spans="1:13" ht="21" customHeight="1" x14ac:dyDescent="0.2">
      <c r="A87" s="31"/>
      <c r="B87" s="32"/>
      <c r="C87" s="33" t="s">
        <v>126</v>
      </c>
      <c r="D87" s="34"/>
      <c r="F87" s="34"/>
      <c r="G87" s="35"/>
      <c r="H87" s="34"/>
      <c r="I87" s="36"/>
      <c r="M87" s="37"/>
    </row>
    <row r="88" spans="1:13" ht="22.5" customHeight="1" x14ac:dyDescent="0.2">
      <c r="A88" s="15" t="s">
        <v>138</v>
      </c>
      <c r="B88" s="16"/>
      <c r="C88" s="24" t="s">
        <v>139</v>
      </c>
      <c r="D88" s="11"/>
      <c r="E88" s="12"/>
      <c r="F88" s="13"/>
      <c r="G88" s="12"/>
      <c r="H88" s="13"/>
      <c r="I88" s="12"/>
      <c r="J88" s="12"/>
      <c r="K88" s="12"/>
      <c r="L88" s="12"/>
      <c r="M88" s="14"/>
    </row>
    <row r="89" spans="1:13" ht="18.75" customHeight="1" x14ac:dyDescent="0.2">
      <c r="A89" s="15" t="s">
        <v>140</v>
      </c>
      <c r="B89" s="16"/>
      <c r="C89" s="24" t="s">
        <v>141</v>
      </c>
      <c r="D89" s="18" t="s">
        <v>96</v>
      </c>
      <c r="E89" s="25">
        <v>59</v>
      </c>
      <c r="F89" s="26">
        <v>59</v>
      </c>
      <c r="G89" s="25"/>
      <c r="H89" s="21">
        <v>0.2</v>
      </c>
      <c r="I89" s="22"/>
      <c r="J89" s="19"/>
      <c r="K89" s="22"/>
      <c r="L89" s="22"/>
      <c r="M89" s="23">
        <f>IF(ISNUMBER($K89),IF(ISNUMBER($G89),ROUND($K89*$G89,2),ROUND($K89*$F89,2)),IF(ISNUMBER($G89),ROUND($I89*$G89,2),ROUND($I89*$F89,2)))</f>
        <v>0</v>
      </c>
    </row>
    <row r="90" spans="1:13" ht="18.75" customHeight="1" x14ac:dyDescent="0.2">
      <c r="A90" s="15" t="s">
        <v>142</v>
      </c>
      <c r="B90" s="16"/>
      <c r="C90" s="24" t="s">
        <v>143</v>
      </c>
      <c r="D90" s="11"/>
      <c r="E90" s="12"/>
      <c r="F90" s="13"/>
      <c r="G90" s="12"/>
      <c r="H90" s="13"/>
      <c r="I90" s="12"/>
      <c r="J90" s="12"/>
      <c r="K90" s="12"/>
      <c r="L90" s="12"/>
      <c r="M90" s="14"/>
    </row>
    <row r="91" spans="1:13" ht="18.75" customHeight="1" x14ac:dyDescent="0.2">
      <c r="A91" s="15" t="s">
        <v>144</v>
      </c>
      <c r="B91" s="16"/>
      <c r="C91" s="38" t="s">
        <v>135</v>
      </c>
      <c r="D91" s="18" t="s">
        <v>24</v>
      </c>
      <c r="E91" s="28">
        <v>100</v>
      </c>
      <c r="F91" s="29">
        <v>100</v>
      </c>
      <c r="G91" s="28"/>
      <c r="H91" s="21">
        <v>0.2</v>
      </c>
      <c r="I91" s="22"/>
      <c r="J91" s="19"/>
      <c r="K91" s="22"/>
      <c r="L91" s="22"/>
      <c r="M91" s="23">
        <f>IF(ISNUMBER($K91),IF(ISNUMBER($G91),ROUND($K91*$G91,2),ROUND($K91*$F91,2)),IF(ISNUMBER($G91),ROUND($I91*$G91,2),ROUND($I91*$F91,2)))</f>
        <v>0</v>
      </c>
    </row>
    <row r="92" spans="1:13" ht="31.5" customHeight="1" x14ac:dyDescent="0.2">
      <c r="A92" s="54" t="s">
        <v>145</v>
      </c>
      <c r="B92" s="55"/>
      <c r="C92" s="56"/>
      <c r="D92" s="56"/>
      <c r="E92" s="45"/>
      <c r="F92" s="56"/>
      <c r="G92" s="57"/>
      <c r="H92" s="56"/>
      <c r="I92" s="58"/>
      <c r="M92" s="27">
        <f>M$82+M$85+M$89+M$91</f>
        <v>0</v>
      </c>
    </row>
    <row r="93" spans="1:13" ht="26.25" customHeight="1" x14ac:dyDescent="0.2">
      <c r="A93" s="15" t="s">
        <v>146</v>
      </c>
      <c r="B93" s="16"/>
      <c r="C93" s="17" t="s">
        <v>147</v>
      </c>
      <c r="D93" s="11"/>
      <c r="E93" s="12"/>
      <c r="F93" s="13"/>
      <c r="G93" s="12"/>
      <c r="H93" s="13"/>
      <c r="I93" s="12"/>
      <c r="J93" s="12"/>
      <c r="K93" s="12"/>
      <c r="L93" s="12"/>
      <c r="M93" s="14"/>
    </row>
    <row r="94" spans="1:13" ht="22.5" customHeight="1" x14ac:dyDescent="0.2">
      <c r="A94" s="15" t="s">
        <v>148</v>
      </c>
      <c r="B94" s="16"/>
      <c r="C94" s="24" t="s">
        <v>149</v>
      </c>
      <c r="D94" s="18" t="s">
        <v>96</v>
      </c>
      <c r="E94" s="25">
        <v>15</v>
      </c>
      <c r="F94" s="26">
        <v>15</v>
      </c>
      <c r="G94" s="25"/>
      <c r="H94" s="21">
        <v>0.2</v>
      </c>
      <c r="I94" s="22"/>
      <c r="J94" s="19"/>
      <c r="K94" s="22"/>
      <c r="L94" s="22"/>
      <c r="M94" s="23">
        <f>IF(ISNUMBER($K94),IF(ISNUMBER($G94),ROUND($K94*$G94,2),ROUND($K94*$F94,2)),IF(ISNUMBER($G94),ROUND($I94*$G94,2),ROUND($I94*$F94,2)))</f>
        <v>0</v>
      </c>
    </row>
    <row r="95" spans="1:13" ht="31.5" customHeight="1" x14ac:dyDescent="0.2">
      <c r="A95" s="54" t="s">
        <v>150</v>
      </c>
      <c r="B95" s="55"/>
      <c r="C95" s="56"/>
      <c r="D95" s="56"/>
      <c r="E95" s="45"/>
      <c r="F95" s="56"/>
      <c r="G95" s="57"/>
      <c r="H95" s="56"/>
      <c r="I95" s="58"/>
      <c r="M95" s="27">
        <f>M$94</f>
        <v>0</v>
      </c>
    </row>
    <row r="96" spans="1:13" ht="26.25" customHeight="1" x14ac:dyDescent="0.2">
      <c r="A96" s="15" t="s">
        <v>151</v>
      </c>
      <c r="B96" s="16"/>
      <c r="C96" s="17" t="s">
        <v>152</v>
      </c>
      <c r="D96" s="11"/>
      <c r="E96" s="12"/>
      <c r="F96" s="13"/>
      <c r="G96" s="12"/>
      <c r="H96" s="13"/>
      <c r="I96" s="12"/>
      <c r="J96" s="12"/>
      <c r="K96" s="12"/>
      <c r="L96" s="12"/>
      <c r="M96" s="14"/>
    </row>
    <row r="97" spans="1:13" ht="22.5" customHeight="1" x14ac:dyDescent="0.2">
      <c r="A97" s="15" t="s">
        <v>153</v>
      </c>
      <c r="B97" s="16"/>
      <c r="C97" s="24" t="s">
        <v>154</v>
      </c>
      <c r="D97" s="11"/>
      <c r="E97" s="12"/>
      <c r="F97" s="13"/>
      <c r="G97" s="12"/>
      <c r="H97" s="13"/>
      <c r="I97" s="12"/>
      <c r="J97" s="12"/>
      <c r="K97" s="12"/>
      <c r="L97" s="12"/>
      <c r="M97" s="14"/>
    </row>
    <row r="98" spans="1:13" ht="18.75" customHeight="1" x14ac:dyDescent="0.2">
      <c r="A98" s="15" t="s">
        <v>155</v>
      </c>
      <c r="B98" s="16"/>
      <c r="C98" s="24" t="s">
        <v>156</v>
      </c>
      <c r="D98" s="18" t="s">
        <v>96</v>
      </c>
      <c r="E98" s="25">
        <v>8</v>
      </c>
      <c r="F98" s="26">
        <v>8</v>
      </c>
      <c r="G98" s="25"/>
      <c r="H98" s="21">
        <v>0.2</v>
      </c>
      <c r="I98" s="22"/>
      <c r="J98" s="19"/>
      <c r="K98" s="22"/>
      <c r="L98" s="22"/>
      <c r="M98" s="23">
        <f>IF(ISNUMBER($K98),IF(ISNUMBER($G98),ROUND($K98*$G98,2),ROUND($K98*$F98,2)),IF(ISNUMBER($G98),ROUND($I98*$G98,2),ROUND($I98*$F98,2)))</f>
        <v>0</v>
      </c>
    </row>
    <row r="99" spans="1:13" ht="22.5" customHeight="1" x14ac:dyDescent="0.2">
      <c r="A99" s="15" t="s">
        <v>157</v>
      </c>
      <c r="B99" s="16"/>
      <c r="C99" s="24" t="s">
        <v>158</v>
      </c>
      <c r="D99" s="11"/>
      <c r="E99" s="12"/>
      <c r="F99" s="13"/>
      <c r="G99" s="12"/>
      <c r="H99" s="13"/>
      <c r="I99" s="12"/>
      <c r="J99" s="12"/>
      <c r="K99" s="12"/>
      <c r="L99" s="12"/>
      <c r="M99" s="14"/>
    </row>
    <row r="100" spans="1:13" ht="18.75" customHeight="1" x14ac:dyDescent="0.2">
      <c r="A100" s="15" t="s">
        <v>159</v>
      </c>
      <c r="B100" s="16"/>
      <c r="C100" s="24" t="s">
        <v>160</v>
      </c>
      <c r="D100" s="18" t="s">
        <v>24</v>
      </c>
      <c r="E100" s="28">
        <v>35</v>
      </c>
      <c r="F100" s="29">
        <v>35</v>
      </c>
      <c r="G100" s="28"/>
      <c r="H100" s="21">
        <v>0.2</v>
      </c>
      <c r="I100" s="22"/>
      <c r="J100" s="19"/>
      <c r="K100" s="22"/>
      <c r="L100" s="22"/>
      <c r="M100" s="23">
        <f>IF(ISNUMBER($K100),IF(ISNUMBER($G100),ROUND($K100*$G100,2),ROUND($K100*$F100,2)),IF(ISNUMBER($G100),ROUND($I100*$G100,2),ROUND($I100*$F100,2)))</f>
        <v>0</v>
      </c>
    </row>
    <row r="101" spans="1:13" ht="22.5" customHeight="1" x14ac:dyDescent="0.2">
      <c r="A101" s="15" t="s">
        <v>161</v>
      </c>
      <c r="B101" s="16"/>
      <c r="C101" s="24" t="s">
        <v>162</v>
      </c>
      <c r="D101" s="18" t="s">
        <v>96</v>
      </c>
      <c r="E101" s="25">
        <v>39</v>
      </c>
      <c r="F101" s="26">
        <v>39</v>
      </c>
      <c r="G101" s="25"/>
      <c r="H101" s="21">
        <v>0.2</v>
      </c>
      <c r="I101" s="22"/>
      <c r="J101" s="19"/>
      <c r="K101" s="22"/>
      <c r="L101" s="22"/>
      <c r="M101" s="23">
        <f>IF(ISNUMBER($K101),IF(ISNUMBER($G101),ROUND($K101*$G101,2),ROUND($K101*$F101,2)),IF(ISNUMBER($G101),ROUND($I101*$G101,2),ROUND($I101*$F101,2)))</f>
        <v>0</v>
      </c>
    </row>
    <row r="102" spans="1:13" ht="31.5" customHeight="1" x14ac:dyDescent="0.2">
      <c r="A102" s="54" t="s">
        <v>163</v>
      </c>
      <c r="B102" s="55"/>
      <c r="C102" s="56"/>
      <c r="D102" s="56"/>
      <c r="E102" s="45"/>
      <c r="F102" s="56"/>
      <c r="G102" s="57"/>
      <c r="H102" s="56"/>
      <c r="I102" s="58"/>
      <c r="M102" s="27">
        <f>M$98+SUM(M$100:M$101)</f>
        <v>0</v>
      </c>
    </row>
    <row r="103" spans="1:13" ht="26.25" customHeight="1" x14ac:dyDescent="0.2">
      <c r="A103" s="15" t="s">
        <v>164</v>
      </c>
      <c r="B103" s="16"/>
      <c r="C103" s="17" t="s">
        <v>165</v>
      </c>
      <c r="D103" s="18" t="s">
        <v>18</v>
      </c>
      <c r="E103" s="25">
        <v>1</v>
      </c>
      <c r="F103" s="26">
        <v>1</v>
      </c>
      <c r="G103" s="25"/>
      <c r="H103" s="21">
        <v>0.2</v>
      </c>
      <c r="I103" s="22"/>
      <c r="J103" s="19"/>
      <c r="K103" s="22"/>
      <c r="L103" s="22"/>
      <c r="M103" s="23">
        <f>IF(ISNUMBER($K103),IF(ISNUMBER($G103),ROUND($K103*$G103,2),ROUND($K103*$F103,2)),IF(ISNUMBER($G103),ROUND($I103*$G103,2),ROUND($I103*$F103,2)))</f>
        <v>0</v>
      </c>
    </row>
    <row r="104" spans="1:13" ht="45" customHeight="1" x14ac:dyDescent="0.2">
      <c r="A104" s="59" t="s">
        <v>166</v>
      </c>
      <c r="B104" s="60"/>
      <c r="C104" s="61"/>
      <c r="D104" s="61"/>
      <c r="E104" s="62"/>
      <c r="F104" s="61"/>
      <c r="G104" s="63"/>
      <c r="H104" s="61"/>
      <c r="I104" s="64"/>
      <c r="M104" s="30">
        <f>M$71+M$75+M$82+M$85+M$89+M$91+M$94+M$98+SUM(M$100:M$101)+M$103</f>
        <v>0</v>
      </c>
    </row>
    <row r="105" spans="1:13" ht="37.5" customHeight="1" x14ac:dyDescent="0.2">
      <c r="A105" s="15" t="s">
        <v>167</v>
      </c>
      <c r="B105" s="16"/>
      <c r="C105" s="17" t="s">
        <v>168</v>
      </c>
      <c r="D105" s="11"/>
      <c r="E105" s="12"/>
      <c r="F105" s="13"/>
      <c r="G105" s="12"/>
      <c r="H105" s="13"/>
      <c r="I105" s="12"/>
      <c r="J105" s="12"/>
      <c r="K105" s="12"/>
      <c r="L105" s="12"/>
      <c r="M105" s="14"/>
    </row>
    <row r="106" spans="1:13" ht="29.25" customHeight="1" x14ac:dyDescent="0.2">
      <c r="A106" s="15" t="s">
        <v>169</v>
      </c>
      <c r="B106" s="16"/>
      <c r="C106" s="17" t="s">
        <v>117</v>
      </c>
      <c r="D106" s="11"/>
      <c r="E106" s="12"/>
      <c r="F106" s="13"/>
      <c r="G106" s="12"/>
      <c r="H106" s="13"/>
      <c r="I106" s="12"/>
      <c r="J106" s="12"/>
      <c r="K106" s="12"/>
      <c r="L106" s="12"/>
      <c r="M106" s="14"/>
    </row>
    <row r="107" spans="1:13" ht="22.5" customHeight="1" x14ac:dyDescent="0.2">
      <c r="A107" s="15" t="s">
        <v>170</v>
      </c>
      <c r="B107" s="16"/>
      <c r="C107" s="24" t="s">
        <v>119</v>
      </c>
      <c r="D107" s="11"/>
      <c r="E107" s="12"/>
      <c r="F107" s="13"/>
      <c r="G107" s="12"/>
      <c r="H107" s="13"/>
      <c r="I107" s="12"/>
      <c r="J107" s="12"/>
      <c r="K107" s="12"/>
      <c r="L107" s="12"/>
      <c r="M107" s="14"/>
    </row>
    <row r="108" spans="1:13" ht="18.75" customHeight="1" x14ac:dyDescent="0.2">
      <c r="A108" s="15" t="s">
        <v>171</v>
      </c>
      <c r="B108" s="16"/>
      <c r="C108" s="24" t="s">
        <v>121</v>
      </c>
      <c r="D108" s="18" t="s">
        <v>24</v>
      </c>
      <c r="E108" s="28">
        <v>275</v>
      </c>
      <c r="F108" s="29">
        <v>275</v>
      </c>
      <c r="G108" s="28"/>
      <c r="H108" s="21">
        <v>0.2</v>
      </c>
      <c r="I108" s="22"/>
      <c r="J108" s="19"/>
      <c r="K108" s="22"/>
      <c r="L108" s="22"/>
      <c r="M108" s="23">
        <f>IF(ISNUMBER($K108),IF(ISNUMBER($G108),ROUND($K108*$G108,2),ROUND($K108*$F108,2)),IF(ISNUMBER($G108),ROUND($I108*$G108,2),ROUND($I108*$F108,2)))</f>
        <v>0</v>
      </c>
    </row>
    <row r="109" spans="1:13" ht="21" customHeight="1" x14ac:dyDescent="0.2">
      <c r="A109" s="31" t="s">
        <v>35</v>
      </c>
      <c r="B109" s="32"/>
      <c r="C109" s="33" t="s">
        <v>36</v>
      </c>
      <c r="D109" s="34"/>
      <c r="F109" s="34"/>
      <c r="G109" s="35"/>
      <c r="H109" s="34"/>
      <c r="I109" s="36"/>
      <c r="M109" s="37"/>
    </row>
    <row r="110" spans="1:13" ht="21" customHeight="1" x14ac:dyDescent="0.2">
      <c r="A110" s="31"/>
      <c r="B110" s="32"/>
      <c r="C110" s="33" t="s">
        <v>172</v>
      </c>
      <c r="D110" s="34"/>
      <c r="F110" s="34"/>
      <c r="G110" s="35"/>
      <c r="H110" s="34"/>
      <c r="I110" s="36"/>
      <c r="M110" s="37"/>
    </row>
    <row r="111" spans="1:13" ht="21" customHeight="1" x14ac:dyDescent="0.2">
      <c r="A111" s="31"/>
      <c r="B111" s="32"/>
      <c r="C111" s="33" t="s">
        <v>122</v>
      </c>
      <c r="D111" s="34"/>
      <c r="F111" s="34"/>
      <c r="G111" s="35"/>
      <c r="H111" s="34"/>
      <c r="I111" s="36"/>
      <c r="M111" s="37"/>
    </row>
    <row r="112" spans="1:13" ht="31.5" customHeight="1" x14ac:dyDescent="0.2">
      <c r="A112" s="54" t="s">
        <v>127</v>
      </c>
      <c r="B112" s="55"/>
      <c r="C112" s="56"/>
      <c r="D112" s="56"/>
      <c r="E112" s="45"/>
      <c r="F112" s="56"/>
      <c r="G112" s="57"/>
      <c r="H112" s="56"/>
      <c r="I112" s="58"/>
      <c r="M112" s="27">
        <f>M$108</f>
        <v>0</v>
      </c>
    </row>
    <row r="113" spans="1:13" ht="26.25" customHeight="1" x14ac:dyDescent="0.2">
      <c r="A113" s="15" t="s">
        <v>173</v>
      </c>
      <c r="B113" s="16"/>
      <c r="C113" s="17" t="s">
        <v>129</v>
      </c>
      <c r="D113" s="11"/>
      <c r="E113" s="12"/>
      <c r="F113" s="13"/>
      <c r="G113" s="12"/>
      <c r="H113" s="13"/>
      <c r="I113" s="12"/>
      <c r="J113" s="12"/>
      <c r="K113" s="12"/>
      <c r="L113" s="12"/>
      <c r="M113" s="14"/>
    </row>
    <row r="114" spans="1:13" ht="22.5" customHeight="1" x14ac:dyDescent="0.2">
      <c r="A114" s="15" t="s">
        <v>174</v>
      </c>
      <c r="B114" s="16"/>
      <c r="C114" s="24" t="s">
        <v>131</v>
      </c>
      <c r="D114" s="11"/>
      <c r="E114" s="12"/>
      <c r="F114" s="13"/>
      <c r="G114" s="12"/>
      <c r="H114" s="13"/>
      <c r="I114" s="12"/>
      <c r="J114" s="12"/>
      <c r="K114" s="12"/>
      <c r="L114" s="12"/>
      <c r="M114" s="14"/>
    </row>
    <row r="115" spans="1:13" ht="18.75" customHeight="1" x14ac:dyDescent="0.2">
      <c r="A115" s="15" t="s">
        <v>175</v>
      </c>
      <c r="B115" s="16"/>
      <c r="C115" s="24" t="s">
        <v>133</v>
      </c>
      <c r="D115" s="11"/>
      <c r="E115" s="12"/>
      <c r="F115" s="13"/>
      <c r="G115" s="12"/>
      <c r="H115" s="13"/>
      <c r="I115" s="12"/>
      <c r="J115" s="12"/>
      <c r="K115" s="12"/>
      <c r="L115" s="12"/>
      <c r="M115" s="14"/>
    </row>
    <row r="116" spans="1:13" ht="18.75" customHeight="1" x14ac:dyDescent="0.2">
      <c r="A116" s="15" t="s">
        <v>176</v>
      </c>
      <c r="B116" s="16"/>
      <c r="C116" s="38" t="s">
        <v>177</v>
      </c>
      <c r="D116" s="18" t="s">
        <v>24</v>
      </c>
      <c r="E116" s="28">
        <v>95</v>
      </c>
      <c r="F116" s="29">
        <v>95</v>
      </c>
      <c r="G116" s="28"/>
      <c r="H116" s="21">
        <v>0.2</v>
      </c>
      <c r="I116" s="22"/>
      <c r="J116" s="19"/>
      <c r="K116" s="22"/>
      <c r="L116" s="22"/>
      <c r="M116" s="23">
        <f>IF(ISNUMBER($K116),IF(ISNUMBER($G116),ROUND($K116*$G116,2),ROUND($K116*$F116,2)),IF(ISNUMBER($G116),ROUND($I116*$G116,2),ROUND($I116*$F116,2)))</f>
        <v>0</v>
      </c>
    </row>
    <row r="117" spans="1:13" ht="21" customHeight="1" x14ac:dyDescent="0.2">
      <c r="A117" s="31" t="s">
        <v>35</v>
      </c>
      <c r="B117" s="32"/>
      <c r="C117" s="33" t="s">
        <v>36</v>
      </c>
      <c r="D117" s="34"/>
      <c r="F117" s="34"/>
      <c r="G117" s="35"/>
      <c r="H117" s="34"/>
      <c r="I117" s="36"/>
      <c r="M117" s="37"/>
    </row>
    <row r="118" spans="1:13" ht="21" customHeight="1" x14ac:dyDescent="0.2">
      <c r="A118" s="31"/>
      <c r="B118" s="32"/>
      <c r="C118" s="33" t="s">
        <v>178</v>
      </c>
      <c r="D118" s="34"/>
      <c r="F118" s="34"/>
      <c r="G118" s="35"/>
      <c r="H118" s="34"/>
      <c r="I118" s="36"/>
      <c r="M118" s="37"/>
    </row>
    <row r="119" spans="1:13" ht="18.75" customHeight="1" x14ac:dyDescent="0.2">
      <c r="A119" s="15" t="s">
        <v>179</v>
      </c>
      <c r="B119" s="16"/>
      <c r="C119" s="24" t="s">
        <v>180</v>
      </c>
      <c r="D119" s="18" t="s">
        <v>24</v>
      </c>
      <c r="E119" s="28">
        <v>180</v>
      </c>
      <c r="F119" s="29">
        <v>180</v>
      </c>
      <c r="G119" s="28"/>
      <c r="H119" s="21">
        <v>0.2</v>
      </c>
      <c r="I119" s="22"/>
      <c r="J119" s="19"/>
      <c r="K119" s="22"/>
      <c r="L119" s="22"/>
      <c r="M119" s="23">
        <f>IF(ISNUMBER($K119),IF(ISNUMBER($G119),ROUND($K119*$G119,2),ROUND($K119*$F119,2)),IF(ISNUMBER($G119),ROUND($I119*$G119,2),ROUND($I119*$F119,2)))</f>
        <v>0</v>
      </c>
    </row>
    <row r="120" spans="1:13" ht="21" customHeight="1" x14ac:dyDescent="0.2">
      <c r="A120" s="31" t="s">
        <v>35</v>
      </c>
      <c r="B120" s="32"/>
      <c r="C120" s="33" t="s">
        <v>36</v>
      </c>
      <c r="D120" s="34"/>
      <c r="F120" s="34"/>
      <c r="G120" s="35"/>
      <c r="H120" s="34"/>
      <c r="I120" s="36"/>
      <c r="M120" s="37"/>
    </row>
    <row r="121" spans="1:13" ht="21" customHeight="1" x14ac:dyDescent="0.2">
      <c r="A121" s="31"/>
      <c r="B121" s="32"/>
      <c r="C121" s="33" t="s">
        <v>126</v>
      </c>
      <c r="D121" s="34"/>
      <c r="F121" s="34"/>
      <c r="G121" s="35"/>
      <c r="H121" s="34"/>
      <c r="I121" s="36"/>
      <c r="M121" s="37"/>
    </row>
    <row r="122" spans="1:13" ht="22.5" customHeight="1" x14ac:dyDescent="0.2">
      <c r="A122" s="15" t="s">
        <v>181</v>
      </c>
      <c r="B122" s="16"/>
      <c r="C122" s="24" t="s">
        <v>143</v>
      </c>
      <c r="D122" s="11"/>
      <c r="E122" s="12"/>
      <c r="F122" s="13"/>
      <c r="G122" s="12"/>
      <c r="H122" s="13"/>
      <c r="I122" s="12"/>
      <c r="J122" s="12"/>
      <c r="K122" s="12"/>
      <c r="L122" s="12"/>
      <c r="M122" s="14"/>
    </row>
    <row r="123" spans="1:13" ht="18.75" customHeight="1" x14ac:dyDescent="0.2">
      <c r="A123" s="15" t="s">
        <v>182</v>
      </c>
      <c r="B123" s="16"/>
      <c r="C123" s="24" t="s">
        <v>177</v>
      </c>
      <c r="D123" s="18" t="s">
        <v>24</v>
      </c>
      <c r="E123" s="28">
        <v>50</v>
      </c>
      <c r="F123" s="29">
        <v>50</v>
      </c>
      <c r="G123" s="28"/>
      <c r="H123" s="21">
        <v>0.2</v>
      </c>
      <c r="I123" s="22"/>
      <c r="J123" s="19"/>
      <c r="K123" s="22"/>
      <c r="L123" s="22"/>
      <c r="M123" s="23">
        <f>IF(ISNUMBER($K123),IF(ISNUMBER($G123),ROUND($K123*$G123,2),ROUND($K123*$F123,2)),IF(ISNUMBER($G123),ROUND($I123*$G123,2),ROUND($I123*$F123,2)))</f>
        <v>0</v>
      </c>
    </row>
    <row r="124" spans="1:13" ht="18.75" customHeight="1" x14ac:dyDescent="0.2">
      <c r="A124" s="15" t="s">
        <v>183</v>
      </c>
      <c r="B124" s="16"/>
      <c r="C124" s="24" t="s">
        <v>139</v>
      </c>
      <c r="D124" s="11"/>
      <c r="E124" s="12"/>
      <c r="F124" s="13"/>
      <c r="G124" s="12"/>
      <c r="H124" s="13"/>
      <c r="I124" s="12"/>
      <c r="J124" s="12"/>
      <c r="K124" s="12"/>
      <c r="L124" s="12"/>
      <c r="M124" s="14"/>
    </row>
    <row r="125" spans="1:13" ht="18.75" customHeight="1" x14ac:dyDescent="0.2">
      <c r="A125" s="15" t="s">
        <v>184</v>
      </c>
      <c r="B125" s="16"/>
      <c r="C125" s="38" t="s">
        <v>185</v>
      </c>
      <c r="D125" s="18" t="s">
        <v>96</v>
      </c>
      <c r="E125" s="25">
        <v>41</v>
      </c>
      <c r="F125" s="26">
        <v>41</v>
      </c>
      <c r="G125" s="25"/>
      <c r="H125" s="21">
        <v>0.2</v>
      </c>
      <c r="I125" s="22"/>
      <c r="J125" s="19"/>
      <c r="K125" s="22"/>
      <c r="L125" s="22"/>
      <c r="M125" s="23">
        <f>IF(ISNUMBER($K125),IF(ISNUMBER($G125),ROUND($K125*$G125,2),ROUND($K125*$F125,2)),IF(ISNUMBER($G125),ROUND($I125*$G125,2),ROUND($I125*$F125,2)))</f>
        <v>0</v>
      </c>
    </row>
    <row r="126" spans="1:13" ht="31.5" customHeight="1" x14ac:dyDescent="0.2">
      <c r="A126" s="54" t="s">
        <v>145</v>
      </c>
      <c r="B126" s="55"/>
      <c r="C126" s="56"/>
      <c r="D126" s="56"/>
      <c r="E126" s="45"/>
      <c r="F126" s="56"/>
      <c r="G126" s="57"/>
      <c r="H126" s="56"/>
      <c r="I126" s="58"/>
      <c r="M126" s="27">
        <f>M$116+M$119+M$123+M$125</f>
        <v>0</v>
      </c>
    </row>
    <row r="127" spans="1:13" ht="26.25" customHeight="1" x14ac:dyDescent="0.2">
      <c r="A127" s="15" t="s">
        <v>186</v>
      </c>
      <c r="B127" s="16"/>
      <c r="C127" s="17" t="s">
        <v>147</v>
      </c>
      <c r="D127" s="11"/>
      <c r="E127" s="12"/>
      <c r="F127" s="13"/>
      <c r="G127" s="12"/>
      <c r="H127" s="13"/>
      <c r="I127" s="12"/>
      <c r="J127" s="12"/>
      <c r="K127" s="12"/>
      <c r="L127" s="12"/>
      <c r="M127" s="14"/>
    </row>
    <row r="128" spans="1:13" ht="22.5" customHeight="1" x14ac:dyDescent="0.2">
      <c r="A128" s="15" t="s">
        <v>187</v>
      </c>
      <c r="B128" s="16"/>
      <c r="C128" s="24" t="s">
        <v>188</v>
      </c>
      <c r="D128" s="18" t="s">
        <v>96</v>
      </c>
      <c r="E128" s="25">
        <v>16</v>
      </c>
      <c r="F128" s="26">
        <v>16</v>
      </c>
      <c r="G128" s="25"/>
      <c r="H128" s="21">
        <v>0.2</v>
      </c>
      <c r="I128" s="22"/>
      <c r="J128" s="19"/>
      <c r="K128" s="22"/>
      <c r="L128" s="22"/>
      <c r="M128" s="23">
        <f>IF(ISNUMBER($K128),IF(ISNUMBER($G128),ROUND($K128*$G128,2),ROUND($K128*$F128,2)),IF(ISNUMBER($G128),ROUND($I128*$G128,2),ROUND($I128*$F128,2)))</f>
        <v>0</v>
      </c>
    </row>
    <row r="129" spans="1:13" ht="31.5" customHeight="1" x14ac:dyDescent="0.2">
      <c r="A129" s="54" t="s">
        <v>150</v>
      </c>
      <c r="B129" s="55"/>
      <c r="C129" s="56"/>
      <c r="D129" s="56"/>
      <c r="E129" s="45"/>
      <c r="F129" s="56"/>
      <c r="G129" s="57"/>
      <c r="H129" s="56"/>
      <c r="I129" s="58"/>
      <c r="M129" s="27">
        <f>M$128</f>
        <v>0</v>
      </c>
    </row>
    <row r="130" spans="1:13" ht="26.25" customHeight="1" x14ac:dyDescent="0.2">
      <c r="A130" s="15" t="s">
        <v>189</v>
      </c>
      <c r="B130" s="16"/>
      <c r="C130" s="17" t="s">
        <v>190</v>
      </c>
      <c r="D130" s="18" t="s">
        <v>96</v>
      </c>
      <c r="E130" s="25">
        <v>41</v>
      </c>
      <c r="F130" s="26">
        <v>41</v>
      </c>
      <c r="G130" s="25"/>
      <c r="H130" s="21">
        <v>0.2</v>
      </c>
      <c r="I130" s="22"/>
      <c r="J130" s="19"/>
      <c r="K130" s="22"/>
      <c r="L130" s="22"/>
      <c r="M130" s="23">
        <f>IF(ISNUMBER($K130),IF(ISNUMBER($G130),ROUND($K130*$G130,2),ROUND($K130*$F130,2)),IF(ISNUMBER($G130),ROUND($I130*$G130,2),ROUND($I130*$F130,2)))</f>
        <v>0</v>
      </c>
    </row>
    <row r="131" spans="1:13" ht="26.25" customHeight="1" x14ac:dyDescent="0.2">
      <c r="A131" s="15" t="s">
        <v>191</v>
      </c>
      <c r="B131" s="16"/>
      <c r="C131" s="17" t="s">
        <v>165</v>
      </c>
      <c r="D131" s="18" t="s">
        <v>18</v>
      </c>
      <c r="E131" s="25">
        <v>1</v>
      </c>
      <c r="F131" s="26">
        <v>1</v>
      </c>
      <c r="G131" s="25"/>
      <c r="H131" s="21">
        <v>0.2</v>
      </c>
      <c r="I131" s="22"/>
      <c r="J131" s="19"/>
      <c r="K131" s="22"/>
      <c r="L131" s="22"/>
      <c r="M131" s="23">
        <f>IF(ISNUMBER($K131),IF(ISNUMBER($G131),ROUND($K131*$G131,2),ROUND($K131*$F131,2)),IF(ISNUMBER($G131),ROUND($I131*$G131,2),ROUND($I131*$F131,2)))</f>
        <v>0</v>
      </c>
    </row>
    <row r="132" spans="1:13" ht="45" customHeight="1" x14ac:dyDescent="0.2">
      <c r="A132" s="59" t="s">
        <v>192</v>
      </c>
      <c r="B132" s="60"/>
      <c r="C132" s="61"/>
      <c r="D132" s="61"/>
      <c r="E132" s="62"/>
      <c r="F132" s="61"/>
      <c r="G132" s="63"/>
      <c r="H132" s="61"/>
      <c r="I132" s="64"/>
      <c r="M132" s="30">
        <f>M$108+M$116+M$119+M$123+M$125+M$128+SUM(M$130:M$131)</f>
        <v>0</v>
      </c>
    </row>
    <row r="133" spans="1:13" ht="37.5" customHeight="1" x14ac:dyDescent="0.2">
      <c r="A133" s="15" t="s">
        <v>193</v>
      </c>
      <c r="B133" s="16"/>
      <c r="C133" s="17" t="s">
        <v>194</v>
      </c>
      <c r="D133" s="11"/>
      <c r="E133" s="12"/>
      <c r="F133" s="13"/>
      <c r="G133" s="12"/>
      <c r="H133" s="13"/>
      <c r="I133" s="12"/>
      <c r="J133" s="12"/>
      <c r="K133" s="12"/>
      <c r="L133" s="12"/>
      <c r="M133" s="14"/>
    </row>
    <row r="134" spans="1:13" ht="29.25" customHeight="1" x14ac:dyDescent="0.2">
      <c r="A134" s="15" t="s">
        <v>195</v>
      </c>
      <c r="B134" s="16"/>
      <c r="C134" s="17" t="s">
        <v>196</v>
      </c>
      <c r="D134" s="18" t="s">
        <v>18</v>
      </c>
      <c r="E134" s="25">
        <v>1</v>
      </c>
      <c r="F134" s="26">
        <v>1</v>
      </c>
      <c r="G134" s="25"/>
      <c r="H134" s="21">
        <v>0.2</v>
      </c>
      <c r="I134" s="22"/>
      <c r="J134" s="19"/>
      <c r="K134" s="22"/>
      <c r="L134" s="22"/>
      <c r="M134" s="23">
        <f>IF(ISNUMBER($K134),IF(ISNUMBER($G134),ROUND($K134*$G134,2),ROUND($K134*$F134,2)),IF(ISNUMBER($G134),ROUND($I134*$G134,2),ROUND($I134*$F134,2)))</f>
        <v>0</v>
      </c>
    </row>
    <row r="135" spans="1:13" ht="29.25" customHeight="1" x14ac:dyDescent="0.2">
      <c r="A135" s="15" t="s">
        <v>197</v>
      </c>
      <c r="B135" s="16"/>
      <c r="C135" s="17" t="s">
        <v>198</v>
      </c>
      <c r="D135" s="11"/>
      <c r="E135" s="12"/>
      <c r="F135" s="13"/>
      <c r="G135" s="12"/>
      <c r="H135" s="13"/>
      <c r="I135" s="12"/>
      <c r="J135" s="12"/>
      <c r="K135" s="12"/>
      <c r="L135" s="12"/>
      <c r="M135" s="14"/>
    </row>
    <row r="136" spans="1:13" ht="22.5" customHeight="1" x14ac:dyDescent="0.2">
      <c r="A136" s="15" t="s">
        <v>199</v>
      </c>
      <c r="B136" s="16"/>
      <c r="C136" s="24" t="s">
        <v>200</v>
      </c>
      <c r="D136" s="18" t="s">
        <v>24</v>
      </c>
      <c r="E136" s="28">
        <v>360</v>
      </c>
      <c r="F136" s="29">
        <v>360</v>
      </c>
      <c r="G136" s="28"/>
      <c r="H136" s="21">
        <v>0.2</v>
      </c>
      <c r="I136" s="22"/>
      <c r="J136" s="19"/>
      <c r="K136" s="22"/>
      <c r="L136" s="22"/>
      <c r="M136" s="23">
        <f>IF(ISNUMBER($K136),IF(ISNUMBER($G136),ROUND($K136*$G136,2),ROUND($K136*$F136,2)),IF(ISNUMBER($G136),ROUND($I136*$G136,2),ROUND($I136*$F136,2)))</f>
        <v>0</v>
      </c>
    </row>
    <row r="137" spans="1:13" ht="21" customHeight="1" x14ac:dyDescent="0.2">
      <c r="A137" s="31" t="s">
        <v>35</v>
      </c>
      <c r="B137" s="32"/>
      <c r="C137" s="33" t="s">
        <v>36</v>
      </c>
      <c r="D137" s="34"/>
      <c r="F137" s="34"/>
      <c r="G137" s="35"/>
      <c r="H137" s="34"/>
      <c r="I137" s="36"/>
      <c r="M137" s="37"/>
    </row>
    <row r="138" spans="1:13" ht="21" customHeight="1" x14ac:dyDescent="0.2">
      <c r="A138" s="31"/>
      <c r="B138" s="32"/>
      <c r="C138" s="33" t="s">
        <v>201</v>
      </c>
      <c r="D138" s="34"/>
      <c r="F138" s="34"/>
      <c r="G138" s="35"/>
      <c r="H138" s="34"/>
      <c r="I138" s="36"/>
      <c r="M138" s="37"/>
    </row>
    <row r="139" spans="1:13" ht="21" customHeight="1" x14ac:dyDescent="0.2">
      <c r="A139" s="31"/>
      <c r="B139" s="32"/>
      <c r="C139" s="33" t="s">
        <v>122</v>
      </c>
      <c r="D139" s="34"/>
      <c r="F139" s="34"/>
      <c r="G139" s="35"/>
      <c r="H139" s="34"/>
      <c r="I139" s="36"/>
      <c r="M139" s="37"/>
    </row>
    <row r="140" spans="1:13" ht="31.5" customHeight="1" x14ac:dyDescent="0.2">
      <c r="A140" s="54" t="s">
        <v>202</v>
      </c>
      <c r="B140" s="55"/>
      <c r="C140" s="56"/>
      <c r="D140" s="56"/>
      <c r="E140" s="45"/>
      <c r="F140" s="56"/>
      <c r="G140" s="57"/>
      <c r="H140" s="56"/>
      <c r="I140" s="58"/>
      <c r="M140" s="27">
        <f>M$136</f>
        <v>0</v>
      </c>
    </row>
    <row r="141" spans="1:13" ht="29.25" customHeight="1" x14ac:dyDescent="0.2">
      <c r="A141" s="15" t="s">
        <v>203</v>
      </c>
      <c r="B141" s="16"/>
      <c r="C141" s="17" t="s">
        <v>204</v>
      </c>
      <c r="D141" s="11"/>
      <c r="E141" s="12"/>
      <c r="F141" s="13"/>
      <c r="G141" s="12"/>
      <c r="H141" s="13"/>
      <c r="I141" s="12"/>
      <c r="J141" s="12"/>
      <c r="K141" s="12"/>
      <c r="L141" s="12"/>
      <c r="M141" s="14"/>
    </row>
    <row r="142" spans="1:13" ht="22.5" customHeight="1" x14ac:dyDescent="0.2">
      <c r="A142" s="15" t="s">
        <v>205</v>
      </c>
      <c r="B142" s="16"/>
      <c r="C142" s="24" t="s">
        <v>206</v>
      </c>
      <c r="D142" s="18" t="s">
        <v>24</v>
      </c>
      <c r="E142" s="28">
        <v>175</v>
      </c>
      <c r="F142" s="29">
        <v>175</v>
      </c>
      <c r="G142" s="28"/>
      <c r="H142" s="21">
        <v>0.2</v>
      </c>
      <c r="I142" s="22"/>
      <c r="J142" s="19"/>
      <c r="K142" s="22"/>
      <c r="L142" s="22"/>
      <c r="M142" s="23">
        <f>IF(ISNUMBER($K142),IF(ISNUMBER($G142),ROUND($K142*$G142,2),ROUND($K142*$F142,2)),IF(ISNUMBER($G142),ROUND($I142*$G142,2),ROUND($I142*$F142,2)))</f>
        <v>0</v>
      </c>
    </row>
    <row r="143" spans="1:13" ht="22.5" customHeight="1" x14ac:dyDescent="0.2">
      <c r="A143" s="15" t="s">
        <v>207</v>
      </c>
      <c r="B143" s="16"/>
      <c r="C143" s="24" t="s">
        <v>208</v>
      </c>
      <c r="D143" s="18" t="s">
        <v>24</v>
      </c>
      <c r="E143" s="28">
        <v>185</v>
      </c>
      <c r="F143" s="29">
        <v>185</v>
      </c>
      <c r="G143" s="28"/>
      <c r="H143" s="21">
        <v>0.2</v>
      </c>
      <c r="I143" s="22"/>
      <c r="J143" s="19"/>
      <c r="K143" s="22"/>
      <c r="L143" s="22"/>
      <c r="M143" s="23">
        <f>IF(ISNUMBER($K143),IF(ISNUMBER($G143),ROUND($K143*$G143,2),ROUND($K143*$F143,2)),IF(ISNUMBER($G143),ROUND($I143*$G143,2),ROUND($I143*$F143,2)))</f>
        <v>0</v>
      </c>
    </row>
    <row r="144" spans="1:13" ht="31.5" customHeight="1" x14ac:dyDescent="0.2">
      <c r="A144" s="54" t="s">
        <v>209</v>
      </c>
      <c r="B144" s="55"/>
      <c r="C144" s="56"/>
      <c r="D144" s="56"/>
      <c r="E144" s="45"/>
      <c r="F144" s="56"/>
      <c r="G144" s="57"/>
      <c r="H144" s="56"/>
      <c r="I144" s="58"/>
      <c r="M144" s="27">
        <f>SUM(M$142:M$143)</f>
        <v>0</v>
      </c>
    </row>
    <row r="145" spans="1:13" ht="26.25" customHeight="1" x14ac:dyDescent="0.2">
      <c r="A145" s="15" t="s">
        <v>210</v>
      </c>
      <c r="B145" s="16"/>
      <c r="C145" s="17" t="s">
        <v>211</v>
      </c>
      <c r="D145" s="11"/>
      <c r="E145" s="12"/>
      <c r="F145" s="13"/>
      <c r="G145" s="12"/>
      <c r="H145" s="13"/>
      <c r="I145" s="12"/>
      <c r="J145" s="12"/>
      <c r="K145" s="12"/>
      <c r="L145" s="12"/>
      <c r="M145" s="14"/>
    </row>
    <row r="146" spans="1:13" ht="22.5" customHeight="1" x14ac:dyDescent="0.2">
      <c r="A146" s="15" t="s">
        <v>212</v>
      </c>
      <c r="B146" s="16"/>
      <c r="C146" s="24" t="s">
        <v>213</v>
      </c>
      <c r="D146" s="18" t="s">
        <v>96</v>
      </c>
      <c r="E146" s="25">
        <v>18</v>
      </c>
      <c r="F146" s="26">
        <v>18</v>
      </c>
      <c r="G146" s="25"/>
      <c r="H146" s="21">
        <v>0.2</v>
      </c>
      <c r="I146" s="22"/>
      <c r="J146" s="19"/>
      <c r="K146" s="22"/>
      <c r="L146" s="22"/>
      <c r="M146" s="23">
        <f>IF(ISNUMBER($K146),IF(ISNUMBER($G146),ROUND($K146*$G146,2),ROUND($K146*$F146,2)),IF(ISNUMBER($G146),ROUND($I146*$G146,2),ROUND($I146*$F146,2)))</f>
        <v>0</v>
      </c>
    </row>
    <row r="147" spans="1:13" ht="22.5" customHeight="1" x14ac:dyDescent="0.2">
      <c r="A147" s="15" t="s">
        <v>214</v>
      </c>
      <c r="B147" s="16"/>
      <c r="C147" s="24" t="s">
        <v>215</v>
      </c>
      <c r="D147" s="18" t="s">
        <v>96</v>
      </c>
      <c r="E147" s="25">
        <v>1</v>
      </c>
      <c r="F147" s="26">
        <v>1</v>
      </c>
      <c r="G147" s="25"/>
      <c r="H147" s="21">
        <v>0.2</v>
      </c>
      <c r="I147" s="22"/>
      <c r="J147" s="19"/>
      <c r="K147" s="22"/>
      <c r="L147" s="22"/>
      <c r="M147" s="23">
        <f>IF(ISNUMBER($K147),IF(ISNUMBER($G147),ROUND($K147*$G147,2),ROUND($K147*$F147,2)),IF(ISNUMBER($G147),ROUND($I147*$G147,2),ROUND($I147*$F147,2)))</f>
        <v>0</v>
      </c>
    </row>
    <row r="148" spans="1:13" ht="31.5" customHeight="1" x14ac:dyDescent="0.2">
      <c r="A148" s="54" t="s">
        <v>216</v>
      </c>
      <c r="B148" s="55"/>
      <c r="C148" s="56"/>
      <c r="D148" s="56"/>
      <c r="E148" s="45"/>
      <c r="F148" s="56"/>
      <c r="G148" s="57"/>
      <c r="H148" s="56"/>
      <c r="I148" s="58"/>
      <c r="M148" s="27">
        <f>SUM(M$146:M$147)</f>
        <v>0</v>
      </c>
    </row>
    <row r="149" spans="1:13" ht="26.25" customHeight="1" x14ac:dyDescent="0.2">
      <c r="A149" s="15" t="s">
        <v>217</v>
      </c>
      <c r="B149" s="16"/>
      <c r="C149" s="17" t="s">
        <v>218</v>
      </c>
      <c r="D149" s="11"/>
      <c r="E149" s="12"/>
      <c r="F149" s="13"/>
      <c r="G149" s="12"/>
      <c r="H149" s="13"/>
      <c r="I149" s="12"/>
      <c r="J149" s="12"/>
      <c r="K149" s="12"/>
      <c r="L149" s="12"/>
      <c r="M149" s="14"/>
    </row>
    <row r="150" spans="1:13" ht="22.5" customHeight="1" x14ac:dyDescent="0.2">
      <c r="A150" s="15" t="s">
        <v>219</v>
      </c>
      <c r="B150" s="16"/>
      <c r="C150" s="24" t="s">
        <v>220</v>
      </c>
      <c r="D150" s="11"/>
      <c r="E150" s="12"/>
      <c r="F150" s="13"/>
      <c r="G150" s="12"/>
      <c r="H150" s="13"/>
      <c r="I150" s="12"/>
      <c r="J150" s="12"/>
      <c r="K150" s="12"/>
      <c r="L150" s="12"/>
      <c r="M150" s="14"/>
    </row>
    <row r="151" spans="1:13" ht="18.75" customHeight="1" x14ac:dyDescent="0.2">
      <c r="A151" s="15" t="s">
        <v>221</v>
      </c>
      <c r="B151" s="16"/>
      <c r="C151" s="24" t="s">
        <v>222</v>
      </c>
      <c r="D151" s="18" t="s">
        <v>96</v>
      </c>
      <c r="E151" s="25">
        <v>5</v>
      </c>
      <c r="F151" s="26">
        <v>5</v>
      </c>
      <c r="G151" s="25"/>
      <c r="H151" s="21">
        <v>0.2</v>
      </c>
      <c r="I151" s="22"/>
      <c r="J151" s="19"/>
      <c r="K151" s="22"/>
      <c r="L151" s="22"/>
      <c r="M151" s="23">
        <f>IF(ISNUMBER($K151),IF(ISNUMBER($G151),ROUND($K151*$G151,2),ROUND($K151*$F151,2)),IF(ISNUMBER($G151),ROUND($I151*$G151,2),ROUND($I151*$F151,2)))</f>
        <v>0</v>
      </c>
    </row>
    <row r="152" spans="1:13" ht="22.5" customHeight="1" x14ac:dyDescent="0.2">
      <c r="A152" s="15" t="s">
        <v>223</v>
      </c>
      <c r="B152" s="16"/>
      <c r="C152" s="24" t="s">
        <v>224</v>
      </c>
      <c r="D152" s="11"/>
      <c r="E152" s="12"/>
      <c r="F152" s="13"/>
      <c r="G152" s="12"/>
      <c r="H152" s="13"/>
      <c r="I152" s="12"/>
      <c r="J152" s="12"/>
      <c r="K152" s="12"/>
      <c r="L152" s="12"/>
      <c r="M152" s="14"/>
    </row>
    <row r="153" spans="1:13" ht="18.75" customHeight="1" x14ac:dyDescent="0.2">
      <c r="A153" s="15" t="s">
        <v>225</v>
      </c>
      <c r="B153" s="16"/>
      <c r="C153" s="24" t="s">
        <v>226</v>
      </c>
      <c r="D153" s="18" t="s">
        <v>96</v>
      </c>
      <c r="E153" s="25">
        <v>41</v>
      </c>
      <c r="F153" s="26">
        <v>41</v>
      </c>
      <c r="G153" s="25"/>
      <c r="H153" s="21">
        <v>0.2</v>
      </c>
      <c r="I153" s="22"/>
      <c r="J153" s="19"/>
      <c r="K153" s="22"/>
      <c r="L153" s="22"/>
      <c r="M153" s="23">
        <f>IF(ISNUMBER($K153),IF(ISNUMBER($G153),ROUND($K153*$G153,2),ROUND($K153*$F153,2)),IF(ISNUMBER($G153),ROUND($I153*$G153,2),ROUND($I153*$F153,2)))</f>
        <v>0</v>
      </c>
    </row>
    <row r="154" spans="1:13" ht="31.5" customHeight="1" x14ac:dyDescent="0.2">
      <c r="A154" s="54" t="s">
        <v>227</v>
      </c>
      <c r="B154" s="55"/>
      <c r="C154" s="56"/>
      <c r="D154" s="56"/>
      <c r="E154" s="45"/>
      <c r="F154" s="56"/>
      <c r="G154" s="57"/>
      <c r="H154" s="56"/>
      <c r="I154" s="58"/>
      <c r="M154" s="27">
        <f>M$151+M$153</f>
        <v>0</v>
      </c>
    </row>
    <row r="155" spans="1:13" ht="26.25" customHeight="1" x14ac:dyDescent="0.2">
      <c r="A155" s="15" t="s">
        <v>228</v>
      </c>
      <c r="B155" s="16"/>
      <c r="C155" s="17" t="s">
        <v>229</v>
      </c>
      <c r="D155" s="11"/>
      <c r="E155" s="12"/>
      <c r="F155" s="13"/>
      <c r="G155" s="12"/>
      <c r="H155" s="13"/>
      <c r="I155" s="12"/>
      <c r="J155" s="12"/>
      <c r="K155" s="12"/>
      <c r="L155" s="12"/>
      <c r="M155" s="14"/>
    </row>
    <row r="156" spans="1:13" ht="22.5" customHeight="1" x14ac:dyDescent="0.2">
      <c r="A156" s="15" t="s">
        <v>230</v>
      </c>
      <c r="B156" s="16"/>
      <c r="C156" s="24" t="s">
        <v>231</v>
      </c>
      <c r="D156" s="11"/>
      <c r="E156" s="12"/>
      <c r="F156" s="13"/>
      <c r="G156" s="12"/>
      <c r="H156" s="13"/>
      <c r="I156" s="12"/>
      <c r="J156" s="12"/>
      <c r="K156" s="12"/>
      <c r="L156" s="12"/>
      <c r="M156" s="14"/>
    </row>
    <row r="157" spans="1:13" ht="29.25" customHeight="1" x14ac:dyDescent="0.2">
      <c r="A157" s="15" t="s">
        <v>232</v>
      </c>
      <c r="B157" s="16"/>
      <c r="C157" s="24" t="s">
        <v>233</v>
      </c>
      <c r="D157" s="11"/>
      <c r="E157" s="12"/>
      <c r="F157" s="13"/>
      <c r="G157" s="12"/>
      <c r="H157" s="13"/>
      <c r="I157" s="12"/>
      <c r="J157" s="12"/>
      <c r="K157" s="12"/>
      <c r="L157" s="12"/>
      <c r="M157" s="14"/>
    </row>
    <row r="158" spans="1:13" ht="18.75" customHeight="1" x14ac:dyDescent="0.2">
      <c r="A158" s="15" t="s">
        <v>234</v>
      </c>
      <c r="B158" s="16"/>
      <c r="C158" s="38" t="s">
        <v>235</v>
      </c>
      <c r="D158" s="18" t="s">
        <v>96</v>
      </c>
      <c r="E158" s="25">
        <v>7</v>
      </c>
      <c r="F158" s="26">
        <v>7</v>
      </c>
      <c r="G158" s="25"/>
      <c r="H158" s="21">
        <v>0.2</v>
      </c>
      <c r="I158" s="22"/>
      <c r="J158" s="19"/>
      <c r="K158" s="22"/>
      <c r="L158" s="22"/>
      <c r="M158" s="23">
        <f>IF(ISNUMBER($K158),IF(ISNUMBER($G158),ROUND($K158*$G158,2),ROUND($K158*$F158,2)),IF(ISNUMBER($G158),ROUND($I158*$G158,2),ROUND($I158*$F158,2)))</f>
        <v>0</v>
      </c>
    </row>
    <row r="159" spans="1:13" ht="22.5" customHeight="1" x14ac:dyDescent="0.2">
      <c r="A159" s="15" t="s">
        <v>236</v>
      </c>
      <c r="B159" s="16"/>
      <c r="C159" s="24" t="s">
        <v>237</v>
      </c>
      <c r="D159" s="11"/>
      <c r="E159" s="12"/>
      <c r="F159" s="13"/>
      <c r="G159" s="12"/>
      <c r="H159" s="13"/>
      <c r="I159" s="12"/>
      <c r="J159" s="12"/>
      <c r="K159" s="12"/>
      <c r="L159" s="12"/>
      <c r="M159" s="14"/>
    </row>
    <row r="160" spans="1:13" ht="18.75" customHeight="1" x14ac:dyDescent="0.2">
      <c r="A160" s="15" t="s">
        <v>238</v>
      </c>
      <c r="B160" s="16"/>
      <c r="C160" s="24" t="s">
        <v>239</v>
      </c>
      <c r="D160" s="18" t="s">
        <v>96</v>
      </c>
      <c r="E160" s="25">
        <v>1</v>
      </c>
      <c r="F160" s="26">
        <v>1</v>
      </c>
      <c r="G160" s="25"/>
      <c r="H160" s="21">
        <v>0.2</v>
      </c>
      <c r="I160" s="22"/>
      <c r="J160" s="19"/>
      <c r="K160" s="22"/>
      <c r="L160" s="22"/>
      <c r="M160" s="23">
        <f>IF(ISNUMBER($K160),IF(ISNUMBER($G160),ROUND($K160*$G160,2),ROUND($K160*$F160,2)),IF(ISNUMBER($G160),ROUND($I160*$G160,2),ROUND($I160*$F160,2)))</f>
        <v>0</v>
      </c>
    </row>
    <row r="161" spans="1:13" ht="18.75" customHeight="1" x14ac:dyDescent="0.2">
      <c r="A161" s="15" t="s">
        <v>240</v>
      </c>
      <c r="B161" s="16"/>
      <c r="C161" s="24" t="s">
        <v>241</v>
      </c>
      <c r="D161" s="18" t="s">
        <v>96</v>
      </c>
      <c r="E161" s="25">
        <v>14</v>
      </c>
      <c r="F161" s="26">
        <v>14</v>
      </c>
      <c r="G161" s="25"/>
      <c r="H161" s="21">
        <v>0.2</v>
      </c>
      <c r="I161" s="22"/>
      <c r="J161" s="19"/>
      <c r="K161" s="22"/>
      <c r="L161" s="22"/>
      <c r="M161" s="23">
        <f>IF(ISNUMBER($K161),IF(ISNUMBER($G161),ROUND($K161*$G161,2),ROUND($K161*$F161,2)),IF(ISNUMBER($G161),ROUND($I161*$G161,2),ROUND($I161*$F161,2)))</f>
        <v>0</v>
      </c>
    </row>
    <row r="162" spans="1:13" ht="22.5" customHeight="1" x14ac:dyDescent="0.2">
      <c r="A162" s="15" t="s">
        <v>242</v>
      </c>
      <c r="B162" s="16"/>
      <c r="C162" s="24" t="s">
        <v>243</v>
      </c>
      <c r="D162" s="11"/>
      <c r="E162" s="12"/>
      <c r="F162" s="13"/>
      <c r="G162" s="12"/>
      <c r="H162" s="13"/>
      <c r="I162" s="12"/>
      <c r="J162" s="12"/>
      <c r="K162" s="12"/>
      <c r="L162" s="12"/>
      <c r="M162" s="14"/>
    </row>
    <row r="163" spans="1:13" ht="18.75" customHeight="1" x14ac:dyDescent="0.2">
      <c r="A163" s="15" t="s">
        <v>244</v>
      </c>
      <c r="B163" s="16"/>
      <c r="C163" s="24" t="s">
        <v>245</v>
      </c>
      <c r="D163" s="18" t="s">
        <v>96</v>
      </c>
      <c r="E163" s="25">
        <v>1</v>
      </c>
      <c r="F163" s="26">
        <v>1</v>
      </c>
      <c r="G163" s="25"/>
      <c r="H163" s="21">
        <v>0.2</v>
      </c>
      <c r="I163" s="22"/>
      <c r="J163" s="19"/>
      <c r="K163" s="22"/>
      <c r="L163" s="22"/>
      <c r="M163" s="23">
        <f>IF(ISNUMBER($K163),IF(ISNUMBER($G163),ROUND($K163*$G163,2),ROUND($K163*$F163,2)),IF(ISNUMBER($G163),ROUND($I163*$G163,2),ROUND($I163*$F163,2)))</f>
        <v>0</v>
      </c>
    </row>
    <row r="164" spans="1:13" ht="31.5" customHeight="1" x14ac:dyDescent="0.2">
      <c r="A164" s="54" t="s">
        <v>246</v>
      </c>
      <c r="B164" s="55"/>
      <c r="C164" s="56"/>
      <c r="D164" s="56"/>
      <c r="E164" s="45"/>
      <c r="F164" s="56"/>
      <c r="G164" s="57"/>
      <c r="H164" s="56"/>
      <c r="I164" s="58"/>
      <c r="M164" s="27">
        <f>M$158+SUM(M$160:M$161)+M$163</f>
        <v>0</v>
      </c>
    </row>
    <row r="165" spans="1:13" ht="26.25" customHeight="1" x14ac:dyDescent="0.2">
      <c r="A165" s="15" t="s">
        <v>247</v>
      </c>
      <c r="B165" s="16"/>
      <c r="C165" s="17" t="s">
        <v>248</v>
      </c>
      <c r="D165" s="11"/>
      <c r="E165" s="12"/>
      <c r="F165" s="13"/>
      <c r="G165" s="12"/>
      <c r="H165" s="13"/>
      <c r="I165" s="12"/>
      <c r="J165" s="12"/>
      <c r="K165" s="12"/>
      <c r="L165" s="12"/>
      <c r="M165" s="14"/>
    </row>
    <row r="166" spans="1:13" ht="22.5" customHeight="1" x14ac:dyDescent="0.2">
      <c r="A166" s="15" t="s">
        <v>249</v>
      </c>
      <c r="B166" s="16"/>
      <c r="C166" s="24" t="s">
        <v>250</v>
      </c>
      <c r="D166" s="18" t="s">
        <v>96</v>
      </c>
      <c r="E166" s="25">
        <v>2</v>
      </c>
      <c r="F166" s="26">
        <v>2</v>
      </c>
      <c r="G166" s="25"/>
      <c r="H166" s="21">
        <v>0.2</v>
      </c>
      <c r="I166" s="22"/>
      <c r="J166" s="19"/>
      <c r="K166" s="22"/>
      <c r="L166" s="22"/>
      <c r="M166" s="23">
        <f>IF(ISNUMBER($K166),IF(ISNUMBER($G166),ROUND($K166*$G166,2),ROUND($K166*$F166,2)),IF(ISNUMBER($G166),ROUND($I166*$G166,2),ROUND($I166*$F166,2)))</f>
        <v>0</v>
      </c>
    </row>
    <row r="167" spans="1:13" ht="22.5" customHeight="1" x14ac:dyDescent="0.2">
      <c r="A167" s="15" t="s">
        <v>251</v>
      </c>
      <c r="B167" s="16"/>
      <c r="C167" s="24" t="s">
        <v>252</v>
      </c>
      <c r="D167" s="18" t="s">
        <v>96</v>
      </c>
      <c r="E167" s="25">
        <v>2</v>
      </c>
      <c r="F167" s="26">
        <v>2</v>
      </c>
      <c r="G167" s="25"/>
      <c r="H167" s="21">
        <v>0.2</v>
      </c>
      <c r="I167" s="22"/>
      <c r="J167" s="19"/>
      <c r="K167" s="22"/>
      <c r="L167" s="22"/>
      <c r="M167" s="23">
        <f>IF(ISNUMBER($K167),IF(ISNUMBER($G167),ROUND($K167*$G167,2),ROUND($K167*$F167,2)),IF(ISNUMBER($G167),ROUND($I167*$G167,2),ROUND($I167*$F167,2)))</f>
        <v>0</v>
      </c>
    </row>
    <row r="168" spans="1:13" ht="31.5" customHeight="1" x14ac:dyDescent="0.2">
      <c r="A168" s="54" t="s">
        <v>253</v>
      </c>
      <c r="B168" s="55"/>
      <c r="C168" s="56"/>
      <c r="D168" s="56"/>
      <c r="E168" s="45"/>
      <c r="F168" s="56"/>
      <c r="G168" s="57"/>
      <c r="H168" s="56"/>
      <c r="I168" s="58"/>
      <c r="M168" s="27">
        <f>SUM(M$166:M$167)</f>
        <v>0</v>
      </c>
    </row>
    <row r="169" spans="1:13" ht="26.25" customHeight="1" x14ac:dyDescent="0.2">
      <c r="A169" s="15" t="s">
        <v>254</v>
      </c>
      <c r="B169" s="16"/>
      <c r="C169" s="17" t="s">
        <v>255</v>
      </c>
      <c r="D169" s="18" t="s">
        <v>24</v>
      </c>
      <c r="E169" s="28">
        <v>360</v>
      </c>
      <c r="F169" s="29">
        <v>360</v>
      </c>
      <c r="G169" s="28"/>
      <c r="H169" s="21">
        <v>0.2</v>
      </c>
      <c r="I169" s="22"/>
      <c r="J169" s="19"/>
      <c r="K169" s="22"/>
      <c r="L169" s="22"/>
      <c r="M169" s="23">
        <f>IF(ISNUMBER($K169),IF(ISNUMBER($G169),ROUND($K169*$G169,2),ROUND($K169*$F169,2)),IF(ISNUMBER($G169),ROUND($I169*$G169,2),ROUND($I169*$F169,2)))</f>
        <v>0</v>
      </c>
    </row>
    <row r="170" spans="1:13" ht="26.25" customHeight="1" x14ac:dyDescent="0.2">
      <c r="A170" s="15" t="s">
        <v>256</v>
      </c>
      <c r="B170" s="16"/>
      <c r="C170" s="17" t="s">
        <v>257</v>
      </c>
      <c r="D170" s="11"/>
      <c r="E170" s="12"/>
      <c r="F170" s="13"/>
      <c r="G170" s="12"/>
      <c r="H170" s="13"/>
      <c r="I170" s="12"/>
      <c r="J170" s="12"/>
      <c r="K170" s="12"/>
      <c r="L170" s="12"/>
      <c r="M170" s="14"/>
    </row>
    <row r="171" spans="1:13" ht="22.5" customHeight="1" x14ac:dyDescent="0.2">
      <c r="A171" s="15" t="s">
        <v>258</v>
      </c>
      <c r="B171" s="16"/>
      <c r="C171" s="24" t="s">
        <v>259</v>
      </c>
      <c r="D171" s="18" t="s">
        <v>24</v>
      </c>
      <c r="E171" s="28">
        <v>360</v>
      </c>
      <c r="F171" s="29">
        <v>360</v>
      </c>
      <c r="G171" s="28"/>
      <c r="H171" s="21">
        <v>0.2</v>
      </c>
      <c r="I171" s="22"/>
      <c r="J171" s="19"/>
      <c r="K171" s="22"/>
      <c r="L171" s="22"/>
      <c r="M171" s="23">
        <f>IF(ISNUMBER($K171),IF(ISNUMBER($G171),ROUND($K171*$G171,2),ROUND($K171*$F171,2)),IF(ISNUMBER($G171),ROUND($I171*$G171,2),ROUND($I171*$F171,2)))</f>
        <v>0</v>
      </c>
    </row>
    <row r="172" spans="1:13" ht="31.5" customHeight="1" x14ac:dyDescent="0.2">
      <c r="A172" s="54" t="s">
        <v>260</v>
      </c>
      <c r="B172" s="55"/>
      <c r="C172" s="56"/>
      <c r="D172" s="56"/>
      <c r="E172" s="45"/>
      <c r="F172" s="56"/>
      <c r="G172" s="57"/>
      <c r="H172" s="56"/>
      <c r="I172" s="58"/>
      <c r="M172" s="27">
        <f>M$171</f>
        <v>0</v>
      </c>
    </row>
    <row r="173" spans="1:13" ht="26.25" customHeight="1" x14ac:dyDescent="0.2">
      <c r="A173" s="15" t="s">
        <v>261</v>
      </c>
      <c r="B173" s="16"/>
      <c r="C173" s="17" t="s">
        <v>165</v>
      </c>
      <c r="D173" s="18" t="s">
        <v>18</v>
      </c>
      <c r="E173" s="25">
        <v>1</v>
      </c>
      <c r="F173" s="26">
        <v>1</v>
      </c>
      <c r="G173" s="25"/>
      <c r="H173" s="21">
        <v>0.2</v>
      </c>
      <c r="I173" s="22"/>
      <c r="J173" s="19"/>
      <c r="K173" s="22"/>
      <c r="L173" s="22"/>
      <c r="M173" s="23">
        <f>IF(ISNUMBER($K173),IF(ISNUMBER($G173),ROUND($K173*$G173,2),ROUND($K173*$F173,2)),IF(ISNUMBER($G173),ROUND($I173*$G173,2),ROUND($I173*$F173,2)))</f>
        <v>0</v>
      </c>
    </row>
    <row r="174" spans="1:13" ht="45" customHeight="1" thickBot="1" x14ac:dyDescent="0.25">
      <c r="A174" s="59" t="s">
        <v>262</v>
      </c>
      <c r="B174" s="60"/>
      <c r="C174" s="61"/>
      <c r="D174" s="61"/>
      <c r="E174" s="62"/>
      <c r="F174" s="61"/>
      <c r="G174" s="63"/>
      <c r="H174" s="61"/>
      <c r="I174" s="64"/>
      <c r="M174" s="30">
        <f>M$134+M$136+SUM(M$142:M$143)+SUM(M$146:M$147)+M$151+M$153+M$158+SUM(M$160:M$161)+M$163+SUM(M$166:M$167)+M$169+M$171+M$173</f>
        <v>0</v>
      </c>
    </row>
    <row r="175" spans="1:13" ht="15" customHeight="1" x14ac:dyDescent="0.2">
      <c r="A175" s="65" t="s">
        <v>263</v>
      </c>
      <c r="B175" s="66"/>
      <c r="C175" s="67"/>
      <c r="D175" s="67"/>
      <c r="E175" s="68"/>
      <c r="F175" s="67"/>
      <c r="G175" s="69"/>
      <c r="H175" s="67"/>
      <c r="I175" s="69"/>
      <c r="M175" s="39">
        <f>SUM(M$11:M$12)+M$15+M$17+M$21+M$25+M$29+M$34+M$39+M$42+M$44+M$48+SUM(M$52:M$53)+M$56+M$61+SUM(M$64:M$65)+M$71+M$75+M$82+M$85+M$89+M$91+M$94+M$98+SUM(M$100:M$101)+M$103+M$108+M$116+M$119+M$123+M$125+M$128+SUM(M$130:M$131)+M$134+M$136+SUM(M$142:M$143)+SUM(M$146:M$147)+M$151+M$153+M$158+SUM(M$160:M$161)+M$163+SUM(M$166:M$167)+M$169+M$171+M$173</f>
        <v>0</v>
      </c>
    </row>
    <row r="176" spans="1:13" ht="15" customHeight="1" x14ac:dyDescent="0.2">
      <c r="A176" s="42" t="s">
        <v>264</v>
      </c>
      <c r="B176" s="43"/>
      <c r="C176" s="70"/>
      <c r="D176" s="70"/>
      <c r="E176" s="45"/>
      <c r="F176" s="70"/>
      <c r="G176" s="46"/>
      <c r="H176" s="70"/>
      <c r="I176" s="71"/>
      <c r="M176" s="40">
        <f>(SUMIF($H$9:$H$174,0.2,$M$9:$M$174))*0.2</f>
        <v>0</v>
      </c>
    </row>
    <row r="177" spans="1:13" ht="15" customHeight="1" thickBot="1" x14ac:dyDescent="0.25">
      <c r="A177" s="48" t="s">
        <v>265</v>
      </c>
      <c r="B177" s="49"/>
      <c r="C177" s="72"/>
      <c r="D177" s="72"/>
      <c r="E177" s="51"/>
      <c r="F177" s="72"/>
      <c r="G177" s="52"/>
      <c r="H177" s="72"/>
      <c r="I177" s="73"/>
      <c r="M177" s="41">
        <f>SUM(M$175:M$176)</f>
        <v>0</v>
      </c>
    </row>
    <row r="179" spans="1:13" ht="15" customHeight="1" x14ac:dyDescent="0.2">
      <c r="A179" s="65" t="s">
        <v>266</v>
      </c>
      <c r="B179" s="66"/>
      <c r="C179" s="74"/>
      <c r="D179" s="74"/>
      <c r="E179" s="68"/>
      <c r="F179" s="74"/>
      <c r="G179" s="69"/>
      <c r="H179" s="74"/>
      <c r="I179" s="75"/>
      <c r="M179" s="39">
        <f>$M$175+$M$1</f>
        <v>0</v>
      </c>
    </row>
    <row r="180" spans="1:13" ht="15" customHeight="1" x14ac:dyDescent="0.2">
      <c r="A180" s="42" t="s">
        <v>267</v>
      </c>
      <c r="B180" s="43"/>
      <c r="C180" s="44"/>
      <c r="D180" s="44"/>
      <c r="E180" s="45"/>
      <c r="F180" s="44"/>
      <c r="G180" s="46"/>
      <c r="H180" s="44"/>
      <c r="I180" s="47"/>
      <c r="M180" s="40">
        <f>$M$176</f>
        <v>0</v>
      </c>
    </row>
    <row r="181" spans="1:13" ht="16.5" customHeight="1" thickBot="1" x14ac:dyDescent="0.25">
      <c r="A181" s="48" t="s">
        <v>268</v>
      </c>
      <c r="B181" s="49"/>
      <c r="C181" s="50"/>
      <c r="D181" s="50"/>
      <c r="E181" s="51"/>
      <c r="F181" s="50"/>
      <c r="G181" s="52"/>
      <c r="H181" s="50"/>
      <c r="I181" s="53"/>
      <c r="M181" s="41">
        <f>SUM(M$179:M$180)</f>
        <v>0</v>
      </c>
    </row>
  </sheetData>
  <sheetProtection password="CB83" sheet="1"/>
  <mergeCells count="44">
    <mergeCell ref="A1:M2"/>
    <mergeCell ref="A3:M4"/>
    <mergeCell ref="A5:M5"/>
    <mergeCell ref="D7:M7"/>
    <mergeCell ref="A13:I13"/>
    <mergeCell ref="A16:I16"/>
    <mergeCell ref="A18:I18"/>
    <mergeCell ref="A24:I24"/>
    <mergeCell ref="A26:I26"/>
    <mergeCell ref="A30:I30"/>
    <mergeCell ref="A31:I31"/>
    <mergeCell ref="A35:I35"/>
    <mergeCell ref="A43:I43"/>
    <mergeCell ref="A45:I45"/>
    <mergeCell ref="A49:I49"/>
    <mergeCell ref="A54:I54"/>
    <mergeCell ref="A57:I57"/>
    <mergeCell ref="A58:I58"/>
    <mergeCell ref="A62:I62"/>
    <mergeCell ref="A66:I66"/>
    <mergeCell ref="A67:I67"/>
    <mergeCell ref="A78:I78"/>
    <mergeCell ref="A92:I92"/>
    <mergeCell ref="A95:I95"/>
    <mergeCell ref="A102:I102"/>
    <mergeCell ref="A104:I104"/>
    <mergeCell ref="A112:I112"/>
    <mergeCell ref="A126:I126"/>
    <mergeCell ref="A129:I129"/>
    <mergeCell ref="A132:I132"/>
    <mergeCell ref="A140:I140"/>
    <mergeCell ref="A144:I144"/>
    <mergeCell ref="A148:I148"/>
    <mergeCell ref="A154:I154"/>
    <mergeCell ref="A164:I164"/>
    <mergeCell ref="A168:I168"/>
    <mergeCell ref="A180:I180"/>
    <mergeCell ref="A181:I181"/>
    <mergeCell ref="A172:I172"/>
    <mergeCell ref="A174:I174"/>
    <mergeCell ref="A175:I175"/>
    <mergeCell ref="A176:I176"/>
    <mergeCell ref="A177:I177"/>
    <mergeCell ref="A179:I17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fitToHeight="10" orientation="portrait" useFirstPageNumber="1" horizontalDpi="300" verticalDpi="300" r:id="rId1"/>
  <headerFooter alignWithMargins="0">
    <oddFooter>&amp;C&amp;"Arial,Gras"&amp;8M.G. CONCEPT INGENIERIE&amp;R&amp;"Arial,Gras"&amp;8&amp;P/&amp;N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 LOT UNIQUE</vt:lpstr>
      <vt:lpstr>'DQE LOT UNIQUE'!Impression_des_titres</vt:lpstr>
      <vt:lpstr>'DQE LOT UNIQUE'!Zone_d_impression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 GRUZZA</dc:creator>
  <cp:lastModifiedBy>Sylvain GRUZZA</cp:lastModifiedBy>
  <cp:lastPrinted>2017-01-11T22:05:59Z</cp:lastPrinted>
  <dcterms:created xsi:type="dcterms:W3CDTF">2017-01-11T22:06:51Z</dcterms:created>
  <dcterms:modified xsi:type="dcterms:W3CDTF">2017-01-11T22:06:51Z</dcterms:modified>
</cp:coreProperties>
</file>