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VAIL\SEYNE LES ALPES\16085_RUELLE_CENTRE_ANCIEN\10_DCE_v1_ENVOI\01_Pieces_Ecrites\"/>
    </mc:Choice>
  </mc:AlternateContent>
  <bookViews>
    <workbookView xWindow="120" yWindow="15" windowWidth="17100" windowHeight="10110" tabRatio="500"/>
  </bookViews>
  <sheets>
    <sheet name="LOT N°01  LOT UNIQUE" sheetId="2" r:id="rId1"/>
  </sheets>
  <calcPr calcId="152511" refMode="R1C1" iterateCount="1"/>
</workbook>
</file>

<file path=xl/calcChain.xml><?xml version="1.0" encoding="utf-8"?>
<calcChain xmlns="http://schemas.openxmlformats.org/spreadsheetml/2006/main">
  <c r="M10" i="2" l="1"/>
  <c r="M11" i="2"/>
  <c r="M12" i="2"/>
  <c r="M14" i="2"/>
  <c r="M15" i="2" s="1"/>
  <c r="M16" i="2"/>
  <c r="M20" i="2"/>
  <c r="M21" i="2" s="1"/>
  <c r="M22" i="2"/>
  <c r="M26" i="2"/>
  <c r="M27" i="2" s="1"/>
  <c r="M31" i="2"/>
  <c r="M42" i="2" s="1"/>
  <c r="M32" i="2"/>
  <c r="M36" i="2"/>
  <c r="M39" i="2"/>
  <c r="M40" i="2"/>
  <c r="M41" i="2"/>
  <c r="M45" i="2"/>
  <c r="M55" i="2" s="1"/>
  <c r="M46" i="2"/>
  <c r="M49" i="2"/>
  <c r="M51" i="2" s="1"/>
  <c r="M50" i="2"/>
  <c r="M53" i="2"/>
  <c r="M54" i="2"/>
  <c r="M58" i="2"/>
  <c r="M59" i="2"/>
  <c r="M61" i="2"/>
  <c r="M63" i="2" s="1"/>
  <c r="M62" i="2"/>
  <c r="M68" i="2"/>
  <c r="M71" i="2" s="1"/>
  <c r="M70" i="2"/>
  <c r="M75" i="2"/>
  <c r="M76" i="2"/>
  <c r="M81" i="2" s="1"/>
  <c r="M78" i="2"/>
  <c r="M80" i="2"/>
  <c r="M83" i="2"/>
  <c r="M84" i="2" s="1"/>
  <c r="M87" i="2"/>
  <c r="M91" i="2" s="1"/>
  <c r="M89" i="2"/>
  <c r="M90" i="2"/>
  <c r="M92" i="2"/>
  <c r="M97" i="2"/>
  <c r="M98" i="2" s="1"/>
  <c r="M102" i="2"/>
  <c r="M103" i="2"/>
  <c r="M105" i="2"/>
  <c r="M108" i="2" s="1"/>
  <c r="M107" i="2"/>
  <c r="M110" i="2"/>
  <c r="M111" i="2"/>
  <c r="M112" i="2"/>
  <c r="M113" i="2"/>
  <c r="M116" i="2"/>
  <c r="M118" i="2"/>
  <c r="M119" i="2"/>
  <c r="M121" i="2"/>
  <c r="M123" i="2" s="1"/>
  <c r="M122" i="2"/>
  <c r="M125" i="2"/>
  <c r="M126" i="2"/>
  <c r="M127" i="2"/>
  <c r="M130" i="2"/>
  <c r="M132" i="2"/>
  <c r="M133" i="2"/>
  <c r="M137" i="2"/>
  <c r="M139" i="2"/>
  <c r="M140" i="2"/>
  <c r="M142" i="2"/>
  <c r="M143" i="2"/>
  <c r="M145" i="2"/>
  <c r="M146" i="2"/>
  <c r="M147" i="2"/>
  <c r="M148" i="2"/>
  <c r="M150" i="2"/>
  <c r="M151" i="2"/>
  <c r="M152" i="2"/>
  <c r="M153" i="2"/>
  <c r="M155" i="2"/>
  <c r="M114" i="2" l="1"/>
  <c r="M93" i="2"/>
  <c r="M64" i="2"/>
  <c r="M23" i="2"/>
  <c r="M17" i="2"/>
  <c r="M28" i="2"/>
  <c r="M154" i="2"/>
  <c r="M156" i="2" s="1"/>
</calcChain>
</file>

<file path=xl/sharedStrings.xml><?xml version="1.0" encoding="utf-8"?>
<sst xmlns="http://schemas.openxmlformats.org/spreadsheetml/2006/main" count="326" uniqueCount="261">
  <si>
    <t xml:space="preserve">Estimatif - </t>
  </si>
  <si>
    <t xml:space="preserve">SEYNE LES ALPES
Réhabilitation des ruelles du centre ancien </t>
  </si>
  <si>
    <t>Ferme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</si>
  <si>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</si>
  <si>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</si>
  <si>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</si>
  <si>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</si>
  <si>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</si>
  <si>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</si>
  <si>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</si>
  <si>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</si>
  <si>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</si>
  <si>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01</t>
  </si>
  <si>
    <t>LOT UNIQUE</t>
  </si>
  <si>
    <t>01.1</t>
  </si>
  <si>
    <t>- SIGNALISATION ET INSTALLATION DE CHANTIER</t>
  </si>
  <si>
    <t>01.1.1</t>
  </si>
  <si>
    <t>- INSTALLATION DE CHANTIER</t>
  </si>
  <si>
    <t>01.1.1.1</t>
  </si>
  <si>
    <t>- Sur Voie Communale</t>
  </si>
  <si>
    <t>ft</t>
  </si>
  <si>
    <t>Sous-Total HT de - INSTALLATION DE CHANTIER</t>
  </si>
  <si>
    <t>01.1.2</t>
  </si>
  <si>
    <t>- SIGNALISATION DE CHANTIER</t>
  </si>
  <si>
    <t>01.1.2.1</t>
  </si>
  <si>
    <t>- sur Voie Communale</t>
  </si>
  <si>
    <t>Sous-Total HT de - SIGNALISATION DE CHANTIER</t>
  </si>
  <si>
    <t>01.1.3</t>
  </si>
  <si>
    <t>- CONSTAT HUISSIER</t>
  </si>
  <si>
    <t>u</t>
  </si>
  <si>
    <t>Sous-Total HT de - SIGNALISATION ET INSTALLATION DE CHANTIER</t>
  </si>
  <si>
    <t>01.2</t>
  </si>
  <si>
    <t>- TRAVAUX PRELIMINAIRES ET TERRASSEMENTS</t>
  </si>
  <si>
    <t>01.2.1</t>
  </si>
  <si>
    <t>- DEBLAIS EN TERRAIN DE TOUTES NATURES</t>
  </si>
  <si>
    <t>01.2.1.1</t>
  </si>
  <si>
    <t>- décharge agréée choisie par l'entrepreneur</t>
  </si>
  <si>
    <t>m³</t>
  </si>
  <si>
    <t>Sous-Total HT de - DEBLAIS EN TERRAIN DE TOUTES NATURES</t>
  </si>
  <si>
    <t>01.2.2</t>
  </si>
  <si>
    <t>- DEMOLITION DE BETON OU DE MACONNERIE</t>
  </si>
  <si>
    <t>Sous-Total HT de - TRAVAUX PRELIMINAIRES ET TERRASSEMENTS</t>
  </si>
  <si>
    <t>01.3</t>
  </si>
  <si>
    <t>- REMBLAIS</t>
  </si>
  <si>
    <t>01.3.1</t>
  </si>
  <si>
    <t>- FOURNITURE ET MISE EN OEUVRE DE GRAVES RECONSTITUEES, CALIBREES ET CONCASSEES</t>
  </si>
  <si>
    <t>01.3.1.1</t>
  </si>
  <si>
    <t>- concassé 0/20</t>
  </si>
  <si>
    <t>Sous-Total HT de - FOURNITURE ET MISE EN OEUVRE DE GRAVES RECONSTITUEES, CALIBREES ET CONCASSEES</t>
  </si>
  <si>
    <t>Sous-Total HT de - REMBLAIS</t>
  </si>
  <si>
    <t>01.4</t>
  </si>
  <si>
    <t>- PIERRE NATURELLE</t>
  </si>
  <si>
    <t>01.4.1</t>
  </si>
  <si>
    <t>- FOURNITURE ET POSE DE CANIVEAUX PIERRE NATURELLE</t>
  </si>
  <si>
    <t>01.4.1.1</t>
  </si>
  <si>
    <t>- caniveau type CC1 largeur 40cm épaisseur 20cm finition flammée</t>
  </si>
  <si>
    <t>ml</t>
  </si>
  <si>
    <t>Sous-Total HT de - FOURNITURE ET POSE DE CANIVEAUX PIERRE NATURELLE</t>
  </si>
  <si>
    <t>01.4.2</t>
  </si>
  <si>
    <t>- PAVAGE ET DALLAGE</t>
  </si>
  <si>
    <t>01.4.2.1</t>
  </si>
  <si>
    <t>- FOURNITURE ET POSE DE PAVES EN LINEAIRE</t>
  </si>
  <si>
    <t>01.4.2.1.1</t>
  </si>
  <si>
    <t>- pavés 10x10x8 finition flammée</t>
  </si>
  <si>
    <t>01.4.2.1.1.1</t>
  </si>
  <si>
    <t>- simple file</t>
  </si>
  <si>
    <t>01.4.2.2</t>
  </si>
  <si>
    <t>- FOURNITURE ET POSE D'UN PAVAGE EN SURFACE SUR MORTIER</t>
  </si>
  <si>
    <t>01.4.2.2.1</t>
  </si>
  <si>
    <t>- pavés pierre naturelle de premier choix</t>
  </si>
  <si>
    <t>01.4.2.2.1.1</t>
  </si>
  <si>
    <t>m²</t>
  </si>
  <si>
    <t>Sous-Total HT de - PAVAGE ET DALLAGE</t>
  </si>
  <si>
    <t>01.4.3</t>
  </si>
  <si>
    <t>- EMMARCHEMENT CALCAIRE  DROITE LARG 40 HT 20</t>
  </si>
  <si>
    <t>Sous-Total HT de - PIERRE NATURELLE</t>
  </si>
  <si>
    <t>01.5</t>
  </si>
  <si>
    <t>- REVÊTEMENTS HYDROCARBONES ET MISE A NIVEAU D'OUVRAGES EXISTANTS</t>
  </si>
  <si>
    <t>01.5.1</t>
  </si>
  <si>
    <t>- IMPREGNATION</t>
  </si>
  <si>
    <t>01.5.1.1</t>
  </si>
  <si>
    <t>- sur chaussée</t>
  </si>
  <si>
    <t>Sous-Total HT de - IMPREGNATION</t>
  </si>
  <si>
    <t>01.5.2</t>
  </si>
  <si>
    <t>- ENROBES</t>
  </si>
  <si>
    <t>01.5.2.1</t>
  </si>
  <si>
    <t>- enrobés manuels</t>
  </si>
  <si>
    <t>01.5.2.1.1</t>
  </si>
  <si>
    <t>- enrobés 0/10 à raison de 120 kg/m²</t>
  </si>
  <si>
    <t>t</t>
  </si>
  <si>
    <t>01.5.2.1.2</t>
  </si>
  <si>
    <t>- enrobés 0/6 ocre de couleur à raison de 70 à 100 kg/m²</t>
  </si>
  <si>
    <t>Sous-Total HT de - ENROBES</t>
  </si>
  <si>
    <t>01.5.3</t>
  </si>
  <si>
    <t>- ADAPTATION ET MISE A NIVEAU DE CHAMBRE P.T.T.</t>
  </si>
  <si>
    <t>01.5.3.1</t>
  </si>
  <si>
    <t>- sur trottoir</t>
  </si>
  <si>
    <t>Sous-Total HT de - ADAPTATION ET MISE A NIVEAU DE CHAMBRE P.T.T.</t>
  </si>
  <si>
    <t>Sous-Total HT de - REVÊTEMENTS HYDROCARBONES ET MISE A NIVEAU D'OUVRAGES EXISTANTS</t>
  </si>
  <si>
    <t>01.6</t>
  </si>
  <si>
    <t>- MOBILIER URBAIN</t>
  </si>
  <si>
    <t>01.6.1</t>
  </si>
  <si>
    <t>- DEPOSE SOIGNEE DE MAIN COURANTE ET MISE EN STOCK</t>
  </si>
  <si>
    <t>01.6.1.1</t>
  </si>
  <si>
    <t>- Main-courante métallique à double lisse horizontale</t>
  </si>
  <si>
    <t>Sous-Total HT de - DEPOSE SOIGNEE DE MAIN COURANTE ET MISE EN STOCK</t>
  </si>
  <si>
    <t>01.6.2</t>
  </si>
  <si>
    <t>- FOURNITURE ET POSE DE MAIN-COURANTE</t>
  </si>
  <si>
    <t>01.6.2.1</t>
  </si>
  <si>
    <t>- main-courante à double-lisse horizontale</t>
  </si>
  <si>
    <t>01.6.2.2</t>
  </si>
  <si>
    <t>- main-courante simple-lisse sur écuyer</t>
  </si>
  <si>
    <t>Sous-Total HT de - FOURNITURE ET POSE DE MAIN-COURANTE</t>
  </si>
  <si>
    <t>Sous-Total HT de - MOBILIER URBAIN</t>
  </si>
  <si>
    <t>01.7</t>
  </si>
  <si>
    <t>- RESEAUX EAUX PLUVIALES</t>
  </si>
  <si>
    <t>01.7.1</t>
  </si>
  <si>
    <t>- EXECUTION ET REMBLAYAGE DE TRANCHEES POUR SIMPLE COLLECTEUR</t>
  </si>
  <si>
    <t>01.7.1.1</t>
  </si>
  <si>
    <t>- pour simple collecteur Ø jusqu'à 200 mm</t>
  </si>
  <si>
    <t>01.7.1.1.1</t>
  </si>
  <si>
    <t>- - profondeur de 0.00 à 1.50 m</t>
  </si>
  <si>
    <t>01.7.1.2</t>
  </si>
  <si>
    <t>- pour simple collecteur Ø 250 mm à 400 mm</t>
  </si>
  <si>
    <t>01.7.1.2.1</t>
  </si>
  <si>
    <t>Sous-Total HT de - EXECUTION ET REMBLAYAGE DE TRANCHEES POUR SIMPLE COLLECTEUR</t>
  </si>
  <si>
    <t>01.7.2</t>
  </si>
  <si>
    <t>- COLLECTEURS</t>
  </si>
  <si>
    <t>01.7.2.1</t>
  </si>
  <si>
    <t>- TUYAU EN P.V.C. CLASSE CR8</t>
  </si>
  <si>
    <t>01.7.2.1.1</t>
  </si>
  <si>
    <t>- série 1 renforcée, classe 34, module de rigidité 8 KN/m²</t>
  </si>
  <si>
    <t>01.7.2.1.1.1</t>
  </si>
  <si>
    <t>- Ø 125mm</t>
  </si>
  <si>
    <t>01.7.2.1.1.2</t>
  </si>
  <si>
    <t>- Ø 315 mm</t>
  </si>
  <si>
    <t>01.7.2.2</t>
  </si>
  <si>
    <t>- CULOTTE DE BRANCHEMENT EN P.V.C.</t>
  </si>
  <si>
    <t>01.7.2.2.1</t>
  </si>
  <si>
    <t>- Ø315mm / Ø125mm</t>
  </si>
  <si>
    <t>01.7.2.2.2</t>
  </si>
  <si>
    <t>- PIECES SPECIALES EN P.V.C.</t>
  </si>
  <si>
    <t>01.7.2.2.2.1</t>
  </si>
  <si>
    <t>Sous-Total HT de - COLLECTEURS</t>
  </si>
  <si>
    <t>01.7.3</t>
  </si>
  <si>
    <t>- REGARD DE VISITE PREFABRIQUE EN P.E.H.D.</t>
  </si>
  <si>
    <t>01.7.3.1</t>
  </si>
  <si>
    <t>- Regard de visite diamètre 800 mm, profondeur £ 1,60 m</t>
  </si>
  <si>
    <t>Sous-Total HT de - REGARD DE VISITE PREFABRIQUE EN P.E.H.D.</t>
  </si>
  <si>
    <t>01.7.4</t>
  </si>
  <si>
    <t>- LES OUVRAGES DE GESTION DES EAUX PLUVIALES</t>
  </si>
  <si>
    <t>01.7.4.1</t>
  </si>
  <si>
    <t>- REGARD AVALOIR</t>
  </si>
  <si>
    <t>01.7.4.1.1</t>
  </si>
  <si>
    <t>- - section 0.35 m x 0.35 m  -  profondeur 0.50 m</t>
  </si>
  <si>
    <t>01.7.4.2</t>
  </si>
  <si>
    <t>- CANIVEAU A GRILLE</t>
  </si>
  <si>
    <t>01.7.4.2.1</t>
  </si>
  <si>
    <t>- Caniveau à grille de largeur 0,30 m</t>
  </si>
  <si>
    <t>01.7.4.3</t>
  </si>
  <si>
    <t>- RECEPTACLE POUR DESCENTE DE GOUTTIERE</t>
  </si>
  <si>
    <t>Sous-Total HT de - LES OUVRAGES DE GESTION DES EAUX PLUVIALES</t>
  </si>
  <si>
    <t>01.7.5</t>
  </si>
  <si>
    <t>- DOSSIER DES OUVRAGES EXECUTES</t>
  </si>
  <si>
    <t>Sous-Total HT de - RESEAUX EAUX PLUVIALES</t>
  </si>
  <si>
    <t>01.8</t>
  </si>
  <si>
    <t>- RESEAUX EAUX USEES</t>
  </si>
  <si>
    <t>01.8.1</t>
  </si>
  <si>
    <t>01.8.1.1</t>
  </si>
  <si>
    <t>01.8.1.1.1</t>
  </si>
  <si>
    <t>01.8.2</t>
  </si>
  <si>
    <t>01.8.2.1</t>
  </si>
  <si>
    <t>01.8.2.1.1</t>
  </si>
  <si>
    <t>01.8.2.1.1.1</t>
  </si>
  <si>
    <t>- Ø 160 mm</t>
  </si>
  <si>
    <t>01.8.2.1.2</t>
  </si>
  <si>
    <t>- - Ø 200 mm</t>
  </si>
  <si>
    <t>01.8.2.2</t>
  </si>
  <si>
    <t>01.8.2.2.1</t>
  </si>
  <si>
    <t>01.8.2.2.2</t>
  </si>
  <si>
    <t>01.8.2.2.2.1</t>
  </si>
  <si>
    <t>- Ø200mm / Ø160mm</t>
  </si>
  <si>
    <t>01.8.3</t>
  </si>
  <si>
    <t>01.8.3.1</t>
  </si>
  <si>
    <t>- Regard de visite diamètre1000mm, profondeur £ 1,60 m</t>
  </si>
  <si>
    <t>01.8.4</t>
  </si>
  <si>
    <t>- BOITE DE BRANCHEMENT EN P.V.C. Ø315</t>
  </si>
  <si>
    <t>01.8.5</t>
  </si>
  <si>
    <t>Sous-Total HT de - RESEAUX EAUX USEES</t>
  </si>
  <si>
    <t>01.9</t>
  </si>
  <si>
    <t>- ADDUCTION EN EAU POTABLE</t>
  </si>
  <si>
    <t>01.9.1</t>
  </si>
  <si>
    <t>- MISE EN PLACE D'UNE CANALISATION AERIENNE POUR DISTRIBUTION AEP</t>
  </si>
  <si>
    <t>01.9.2</t>
  </si>
  <si>
    <t>- TRANCHEE POUR SIMPLE CANALISATION JUSQU'A Ø 200 MM</t>
  </si>
  <si>
    <t>01.9.2.1</t>
  </si>
  <si>
    <t>- tranchée de profondeur de 0 à 1.50 m</t>
  </si>
  <si>
    <t>Sous-Total HT de - TRANCHEE POUR SIMPLE CANALISATION JUSQU'A Ø 200 MM</t>
  </si>
  <si>
    <t>01.9.3</t>
  </si>
  <si>
    <t>- FOURNITURE ET POSE DE TUYAUX EN POLYETHYLENE POUR RESEAUX DE DISTRIBUTION D'EAU POTABLE.</t>
  </si>
  <si>
    <t>01.9.3.1</t>
  </si>
  <si>
    <t>- tuyaux Ø extérieur 32mm</t>
  </si>
  <si>
    <t>01.9.3.2</t>
  </si>
  <si>
    <t>- tuyaux Ø extérieur 125mm</t>
  </si>
  <si>
    <t>Sous-Total HT de - FOURNITURE ET POSE DE TUYAUX EN POLYETHYLENE POUR RESEAUX DE DISTRIBUTION D'EAU POTABLE.</t>
  </si>
  <si>
    <t>01.9.4</t>
  </si>
  <si>
    <t>- REGARD DE VISITE CARRE EN BETON ARME</t>
  </si>
  <si>
    <t>01.9.4.1</t>
  </si>
  <si>
    <t>- Regard carré béton 1000x1000mm</t>
  </si>
  <si>
    <t>01.9.4.2</t>
  </si>
  <si>
    <t>- Regard carré béton 2000x1000mm</t>
  </si>
  <si>
    <t>Sous-Total HT de - REGARD DE VISITE CARRE EN BETON ARME</t>
  </si>
  <si>
    <t>01.9.5</t>
  </si>
  <si>
    <t>- RACCORDEMENTS ET BRANCHEMENTS</t>
  </si>
  <si>
    <t>01.9.5.1</t>
  </si>
  <si>
    <t>- SECTIONNEMENT DE CANALISATIONS EXISTANTES</t>
  </si>
  <si>
    <t>01.9.5.1.1</t>
  </si>
  <si>
    <t>- Ø 125 mm</t>
  </si>
  <si>
    <t>01.9.5.2</t>
  </si>
  <si>
    <t>- BRANCHEMENTS PARTICULIERS</t>
  </si>
  <si>
    <t>01.9.5.2.1</t>
  </si>
  <si>
    <t>- Branchement DN 32 sur conduite DN &lt;= 150mm</t>
  </si>
  <si>
    <t>Sous-Total HT de - RACCORDEMENTS ET BRANCHEMENTS</t>
  </si>
  <si>
    <t>01.9.6</t>
  </si>
  <si>
    <t>- EQUIPEMENTS DU RESEAU</t>
  </si>
  <si>
    <t>01.9.6.1</t>
  </si>
  <si>
    <t>- TES DE BRANCHEMENT</t>
  </si>
  <si>
    <t>01.9.6.1.1</t>
  </si>
  <si>
    <t>- Tés à joint type EXPRESS de PAM et tubulure bride PN16Bars</t>
  </si>
  <si>
    <t>01.9.6.1.1.1</t>
  </si>
  <si>
    <t>- DN125mm x dn 40/60/65/80/100/125mm</t>
  </si>
  <si>
    <t>01.9.6.2</t>
  </si>
  <si>
    <t>- ROBINETS VANNES</t>
  </si>
  <si>
    <t>01.9.6.2.1</t>
  </si>
  <si>
    <t>- vanne de Ø60mm</t>
  </si>
  <si>
    <t>01.9.6.2.2</t>
  </si>
  <si>
    <t>- vanne de Ø125mm</t>
  </si>
  <si>
    <t>01.9.6.3</t>
  </si>
  <si>
    <t>- VENTOUSE SIMPLE</t>
  </si>
  <si>
    <t>01.9.6.3.1</t>
  </si>
  <si>
    <t>- Ø nominal de la ventouse 60 mm</t>
  </si>
  <si>
    <t>Sous-Total HT de - EQUIPEMENTS DU RESEAU</t>
  </si>
  <si>
    <t>01.9.7</t>
  </si>
  <si>
    <t>- POTEAU INCENDIE ET PROTECTION</t>
  </si>
  <si>
    <t>01.9.7.1</t>
  </si>
  <si>
    <t>- Type SAPHIR CHOC Ø100 mm de BAYARD ou similaire</t>
  </si>
  <si>
    <t>01.9.7.2</t>
  </si>
  <si>
    <t>- - Protection mécanique en béton armé</t>
  </si>
  <si>
    <t>Sous-Total HT de - POTEAU INCENDIE ET PROTECTION</t>
  </si>
  <si>
    <t>01.9.8</t>
  </si>
  <si>
    <t>- NETTOYAGE ET DESINFECTION DES CONDUITES</t>
  </si>
  <si>
    <t>01.9.9</t>
  </si>
  <si>
    <t>- ESSAIS D'ETANCHEITE</t>
  </si>
  <si>
    <t>01.9.9.1</t>
  </si>
  <si>
    <t>- Pour réseau sous pression AEP</t>
  </si>
  <si>
    <t>Sous-Total HT de - ESSAIS D'ETANCHEITE</t>
  </si>
  <si>
    <t>01.9.10</t>
  </si>
  <si>
    <t>Sous-Total HT de - ADDUCTION EN EAU POTABLE</t>
  </si>
  <si>
    <t>MONTANT HT - 01 - LOT UNIQUE</t>
  </si>
  <si>
    <t>MONTANT TVA - 20,00%</t>
  </si>
  <si>
    <t>MONTANT TTC - 01 - LOT UNIQUE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</si>
</sst>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€&quot;;\-#,##0.00\ &quot;€&quot;"/>
    <numFmt numFmtId="164" formatCode="#,##0.000"/>
  </numFmts>
  <fonts count="20" x14ac:knownFonts="1">
    <font>
      <sz val="8.25"/>
      <name val="Microsoft Sans Serif"/>
    </font>
    <font>
      <b/>
      <sz val="18"/>
      <name val="Century Gothic"/>
      <charset val="1"/>
    </font>
    <font>
      <b/>
      <sz val="18"/>
      <name val="Calibri"/>
      <charset val="1"/>
    </font>
    <font>
      <b/>
      <sz val="12"/>
      <name val="Calibri"/>
      <charset val="1"/>
    </font>
    <font>
      <b/>
      <sz val="14"/>
      <color indexed="25"/>
      <name val="Century Gothic"/>
      <charset val="1"/>
    </font>
    <font>
      <b/>
      <i/>
      <sz val="10"/>
      <name val="Century Gothic"/>
      <charset val="1"/>
    </font>
    <font>
      <b/>
      <sz val="12"/>
      <name val="Century Gothic"/>
      <charset val="1"/>
    </font>
    <font>
      <sz val="12"/>
      <name val="Century Gothic"/>
      <charset val="1"/>
    </font>
    <font>
      <b/>
      <sz val="12"/>
      <color indexed="8"/>
      <name val="Calibri"/>
      <charset val="1"/>
    </font>
    <font>
      <sz val="11"/>
      <color indexed="8"/>
      <name val="Calibri"/>
      <charset val="1"/>
    </font>
    <font>
      <sz val="8.25"/>
      <color indexed="8"/>
      <name val="Microsoft Sans Serif"/>
    </font>
    <font>
      <b/>
      <sz val="10"/>
      <color indexed="8"/>
      <name val="Century Gothic"/>
      <charset val="1"/>
    </font>
    <font>
      <sz val="10"/>
      <name val="Calibri"/>
      <charset val="1"/>
    </font>
    <font>
      <sz val="10"/>
      <color indexed="8"/>
      <name val="Calibri"/>
      <charset val="1"/>
    </font>
    <font>
      <b/>
      <sz val="9"/>
      <color indexed="8"/>
      <name val="Calibri"/>
      <charset val="1"/>
    </font>
    <font>
      <b/>
      <sz val="9"/>
      <name val="Calibri"/>
      <charset val="1"/>
    </font>
    <font>
      <b/>
      <u/>
      <sz val="14"/>
      <color indexed="8"/>
      <name val="Century Gothic"/>
      <charset val="1"/>
    </font>
    <font>
      <b/>
      <u/>
      <sz val="14"/>
      <name val="Century Gothic"/>
      <charset val="1"/>
    </font>
    <font>
      <b/>
      <sz val="11"/>
      <name val="Century Gothic"/>
      <charset val="1"/>
    </font>
    <font>
      <b/>
      <sz val="11"/>
      <color indexed="9"/>
      <name val="Century Gothic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7"/>
        <bgColor indexed="64"/>
      </patternFill>
    </fill>
  </fills>
  <borders count="25">
    <border>
      <left/>
      <right/>
      <top/>
      <bottom/>
      <diagonal/>
    </border>
    <border>
      <left style="medium">
        <color indexed="27"/>
      </left>
      <right/>
      <top style="medium">
        <color indexed="27"/>
      </top>
      <bottom/>
      <diagonal/>
    </border>
    <border>
      <left/>
      <right/>
      <top style="medium">
        <color indexed="27"/>
      </top>
      <bottom/>
      <diagonal/>
    </border>
    <border>
      <left/>
      <right style="medium">
        <color indexed="27"/>
      </right>
      <top style="medium">
        <color indexed="27"/>
      </top>
      <bottom/>
      <diagonal/>
    </border>
    <border>
      <left style="medium">
        <color indexed="27"/>
      </left>
      <right/>
      <top/>
      <bottom/>
      <diagonal/>
    </border>
    <border>
      <left/>
      <right style="medium">
        <color indexed="27"/>
      </right>
      <top/>
      <bottom/>
      <diagonal/>
    </border>
    <border>
      <left style="medium">
        <color indexed="27"/>
      </left>
      <right/>
      <top style="medium">
        <color indexed="27"/>
      </top>
      <bottom style="medium">
        <color indexed="27"/>
      </bottom>
      <diagonal/>
    </border>
    <border>
      <left/>
      <right/>
      <top style="medium">
        <color indexed="27"/>
      </top>
      <bottom style="medium">
        <color indexed="27"/>
      </bottom>
      <diagonal/>
    </border>
    <border>
      <left/>
      <right style="medium">
        <color indexed="27"/>
      </right>
      <top style="medium">
        <color indexed="27"/>
      </top>
      <bottom style="medium">
        <color indexed="27"/>
      </bottom>
      <diagonal/>
    </border>
    <border>
      <left style="thin">
        <color indexed="27"/>
      </left>
      <right/>
      <top style="thin">
        <color indexed="27"/>
      </top>
      <bottom style="thin">
        <color indexed="27"/>
      </bottom>
      <diagonal/>
    </border>
    <border>
      <left/>
      <right/>
      <top style="thin">
        <color indexed="27"/>
      </top>
      <bottom style="thin">
        <color indexed="27"/>
      </bottom>
      <diagonal/>
    </border>
    <border>
      <left/>
      <right style="thin">
        <color indexed="27"/>
      </right>
      <top style="thin">
        <color indexed="27"/>
      </top>
      <bottom style="thin">
        <color indexed="27"/>
      </bottom>
      <diagonal/>
    </border>
    <border>
      <left style="medium">
        <color indexed="27"/>
      </left>
      <right style="thin">
        <color indexed="22"/>
      </right>
      <top style="medium">
        <color indexed="27"/>
      </top>
      <bottom style="thin">
        <color indexed="22"/>
      </bottom>
      <diagonal/>
    </border>
    <border>
      <left/>
      <right style="thin">
        <color indexed="22"/>
      </right>
      <top style="medium">
        <color indexed="27"/>
      </top>
      <bottom style="thin">
        <color indexed="22"/>
      </bottom>
      <diagonal/>
    </border>
    <border>
      <left/>
      <right style="medium">
        <color indexed="27"/>
      </right>
      <top style="medium">
        <color indexed="27"/>
      </top>
      <bottom style="thin">
        <color indexed="22"/>
      </bottom>
      <diagonal/>
    </border>
    <border>
      <left style="medium">
        <color indexed="27"/>
      </left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medium">
        <color indexed="27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27"/>
      </right>
      <top style="thin">
        <color indexed="22"/>
      </top>
      <bottom style="thin">
        <color indexed="22"/>
      </bottom>
      <diagonal/>
    </border>
    <border>
      <left style="medium">
        <color indexed="27"/>
      </left>
      <right/>
      <top/>
      <bottom style="medium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 style="medium">
        <color indexed="27"/>
      </right>
      <top/>
      <bottom style="medium">
        <color indexed="27"/>
      </bottom>
      <diagonal/>
    </border>
  </borders>
  <cellStyleXfs count="1">
    <xf numFmtId="0" fontId="0" fillId="0" borderId="0">
      <protection locked="0"/>
    </xf>
  </cellStyleXfs>
  <cellXfs count="93">
    <xf numFmtId="0" fontId="0" fillId="0" borderId="0" xfId="0" applyFont="1" applyAlignment="1">
      <alignment vertical="top"/>
      <protection locked="0"/>
    </xf>
    <xf numFmtId="0" fontId="0" fillId="0" borderId="0" xfId="0" applyFont="1" applyAlignment="1">
      <alignment vertical="top"/>
      <protection locked="0"/>
    </xf>
    <xf numFmtId="0" fontId="0" fillId="0" borderId="0" xfId="0" applyFont="1" applyAlignment="1" applyProtection="1">
      <alignment vertical="top"/>
    </xf>
    <xf numFmtId="0" fontId="0" fillId="0" borderId="0" xfId="0" applyFont="1" applyAlignment="1">
      <alignment vertical="top"/>
      <protection locked="0"/>
    </xf>
    <xf numFmtId="0" fontId="11" fillId="5" borderId="12" xfId="0" applyFont="1" applyFill="1" applyBorder="1" applyAlignment="1">
      <alignment horizontal="center" vertical="center"/>
      <protection locked="0"/>
    </xf>
    <xf numFmtId="0" fontId="11" fillId="5" borderId="13" xfId="0" applyFont="1" applyFill="1" applyBorder="1" applyAlignment="1" applyProtection="1">
      <alignment horizontal="center" vertical="center"/>
    </xf>
    <xf numFmtId="0" fontId="11" fillId="5" borderId="13" xfId="0" applyFont="1" applyFill="1" applyBorder="1" applyAlignment="1">
      <alignment horizontal="center" vertical="center"/>
      <protection locked="0"/>
    </xf>
    <xf numFmtId="0" fontId="11" fillId="5" borderId="14" xfId="0" applyFont="1" applyFill="1" applyBorder="1" applyAlignment="1">
      <alignment horizontal="center" vertical="center"/>
      <protection locked="0"/>
    </xf>
    <xf numFmtId="49" fontId="12" fillId="0" borderId="15" xfId="0" applyNumberFormat="1" applyFont="1" applyBorder="1" applyAlignment="1" applyProtection="1">
      <alignment horizontal="left" vertical="center" wrapText="1"/>
    </xf>
    <xf numFmtId="0" fontId="12" fillId="0" borderId="16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center" vertical="center"/>
    </xf>
    <xf numFmtId="0" fontId="12" fillId="0" borderId="17" xfId="0" applyFont="1" applyBorder="1" applyAlignment="1" applyProtection="1">
      <alignment horizontal="right" vertical="center"/>
    </xf>
    <xf numFmtId="0" fontId="12" fillId="0" borderId="17" xfId="0" applyFont="1" applyBorder="1" applyAlignment="1" applyProtection="1">
      <alignment horizontal="right" vertical="center"/>
    </xf>
    <xf numFmtId="0" fontId="12" fillId="0" borderId="17" xfId="0" applyFont="1" applyBorder="1" applyAlignment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</xf>
    <xf numFmtId="49" fontId="12" fillId="0" borderId="15" xfId="0" applyNumberFormat="1" applyFont="1" applyBorder="1" applyAlignment="1" applyProtection="1">
      <alignment vertical="center" wrapText="1"/>
    </xf>
    <xf numFmtId="0" fontId="12" fillId="0" borderId="16" xfId="0" applyFont="1" applyBorder="1" applyAlignment="1" applyProtection="1">
      <alignment vertical="center"/>
    </xf>
    <xf numFmtId="0" fontId="12" fillId="0" borderId="17" xfId="0" applyFont="1" applyBorder="1" applyAlignment="1" applyProtection="1">
      <alignment vertical="center" wrapText="1"/>
    </xf>
    <xf numFmtId="49" fontId="12" fillId="0" borderId="17" xfId="0" applyNumberFormat="1" applyFont="1" applyBorder="1" applyAlignment="1" applyProtection="1">
      <alignment horizontal="center" vertical="center" wrapText="1"/>
    </xf>
    <xf numFmtId="164" fontId="12" fillId="0" borderId="17" xfId="0" applyNumberFormat="1" applyFont="1" applyBorder="1" applyAlignment="1" applyProtection="1">
      <alignment horizontal="right" vertical="center"/>
    </xf>
    <xf numFmtId="164" fontId="12" fillId="0" borderId="17" xfId="0" applyNumberFormat="1" applyFont="1" applyBorder="1" applyAlignment="1" applyProtection="1">
      <alignment horizontal="right" vertical="center"/>
    </xf>
    <xf numFmtId="3" fontId="12" fillId="0" borderId="17" xfId="0" applyNumberFormat="1" applyFont="1" applyBorder="1" applyAlignment="1" applyProtection="1">
      <alignment horizontal="right" vertical="center"/>
    </xf>
    <xf numFmtId="7" fontId="12" fillId="0" borderId="17" xfId="0" applyNumberFormat="1" applyFont="1" applyBorder="1" applyAlignment="1">
      <alignment horizontal="right" vertical="center"/>
      <protection locked="0"/>
    </xf>
    <xf numFmtId="164" fontId="12" fillId="0" borderId="17" xfId="0" applyNumberFormat="1" applyFont="1" applyBorder="1" applyAlignment="1">
      <alignment horizontal="right" vertical="center"/>
      <protection locked="0"/>
    </xf>
    <xf numFmtId="7" fontId="12" fillId="0" borderId="5" xfId="0" applyNumberFormat="1" applyFont="1" applyBorder="1" applyAlignment="1" applyProtection="1">
      <alignment horizontal="right" vertical="center"/>
    </xf>
    <xf numFmtId="0" fontId="12" fillId="0" borderId="17" xfId="0" applyFont="1" applyBorder="1" applyAlignment="1" applyProtection="1">
      <alignment horizontal="left" vertical="center" wrapText="1" indent="1"/>
    </xf>
    <xf numFmtId="3" fontId="12" fillId="0" borderId="17" xfId="0" applyNumberFormat="1" applyFont="1" applyBorder="1" applyAlignment="1" applyProtection="1">
      <alignment horizontal="right" vertical="center"/>
    </xf>
    <xf numFmtId="7" fontId="12" fillId="6" borderId="5" xfId="0" applyNumberFormat="1" applyFont="1" applyFill="1" applyBorder="1" applyAlignment="1" applyProtection="1">
      <alignment horizontal="right" vertical="center"/>
    </xf>
    <xf numFmtId="7" fontId="12" fillId="7" borderId="21" xfId="0" applyNumberFormat="1" applyFont="1" applyFill="1" applyBorder="1" applyAlignment="1" applyProtection="1">
      <alignment horizontal="right" vertical="center"/>
    </xf>
    <xf numFmtId="4" fontId="12" fillId="0" borderId="17" xfId="0" applyNumberFormat="1" applyFont="1" applyBorder="1" applyAlignment="1" applyProtection="1">
      <alignment horizontal="right" vertical="center"/>
    </xf>
    <xf numFmtId="4" fontId="12" fillId="0" borderId="17" xfId="0" applyNumberFormat="1" applyFont="1" applyBorder="1" applyAlignment="1" applyProtection="1">
      <alignment horizontal="right" vertical="center"/>
    </xf>
    <xf numFmtId="0" fontId="12" fillId="0" borderId="17" xfId="0" applyFont="1" applyBorder="1" applyAlignment="1" applyProtection="1">
      <alignment horizontal="left" vertical="center" wrapText="1" indent="2"/>
    </xf>
    <xf numFmtId="7" fontId="12" fillId="5" borderId="3" xfId="0" applyNumberFormat="1" applyFont="1" applyFill="1" applyBorder="1" applyAlignment="1" applyProtection="1">
      <alignment horizontal="right" vertical="center"/>
    </xf>
    <xf numFmtId="7" fontId="12" fillId="5" borderId="5" xfId="0" applyNumberFormat="1" applyFont="1" applyFill="1" applyBorder="1" applyAlignment="1" applyProtection="1">
      <alignment horizontal="right" vertical="center"/>
    </xf>
    <xf numFmtId="7" fontId="12" fillId="5" borderId="24" xfId="0" applyNumberFormat="1" applyFont="1" applyFill="1" applyBorder="1" applyAlignment="1" applyProtection="1">
      <alignment horizontal="right" vertical="center"/>
    </xf>
    <xf numFmtId="49" fontId="13" fillId="6" borderId="4" xfId="0" applyNumberFormat="1" applyFont="1" applyFill="1" applyBorder="1" applyAlignment="1" applyProtection="1">
      <alignment horizontal="left" vertical="center" wrapText="1" indent="11"/>
    </xf>
    <xf numFmtId="0" fontId="14" fillId="6" borderId="0" xfId="0" applyFont="1" applyFill="1" applyBorder="1" applyAlignment="1" applyProtection="1">
      <alignment horizontal="left" vertical="center"/>
    </xf>
    <xf numFmtId="0" fontId="14" fillId="6" borderId="0" xfId="0" applyFont="1" applyFill="1" applyBorder="1" applyAlignment="1" applyProtection="1">
      <alignment horizontal="left" vertical="center" indent="11"/>
    </xf>
    <xf numFmtId="0" fontId="0" fillId="2" borderId="0" xfId="0" applyFont="1" applyFill="1" applyBorder="1" applyAlignment="1" applyProtection="1">
      <alignment vertical="top"/>
    </xf>
    <xf numFmtId="0" fontId="15" fillId="6" borderId="0" xfId="0" applyFont="1" applyFill="1" applyBorder="1" applyAlignment="1" applyProtection="1">
      <alignment horizontal="left" vertical="top" indent="11"/>
    </xf>
    <xf numFmtId="0" fontId="15" fillId="6" borderId="0" xfId="0" applyFont="1" applyFill="1" applyBorder="1" applyAlignment="1">
      <alignment horizontal="left" vertical="center" indent="11"/>
      <protection locked="0"/>
    </xf>
    <xf numFmtId="49" fontId="13" fillId="7" borderId="18" xfId="0" applyNumberFormat="1" applyFont="1" applyFill="1" applyBorder="1" applyAlignment="1" applyProtection="1">
      <alignment horizontal="left" vertical="center" wrapText="1" indent="11"/>
    </xf>
    <xf numFmtId="0" fontId="16" fillId="7" borderId="19" xfId="0" applyFont="1" applyFill="1" applyBorder="1" applyAlignment="1" applyProtection="1">
      <alignment horizontal="left" vertical="center"/>
    </xf>
    <xf numFmtId="0" fontId="16" fillId="7" borderId="19" xfId="0" applyFont="1" applyFill="1" applyBorder="1" applyAlignment="1" applyProtection="1">
      <alignment horizontal="left" vertical="center" indent="11"/>
    </xf>
    <xf numFmtId="0" fontId="0" fillId="0" borderId="19" xfId="0" applyFont="1" applyBorder="1" applyAlignment="1" applyProtection="1">
      <alignment vertical="top"/>
    </xf>
    <xf numFmtId="0" fontId="17" fillId="7" borderId="20" xfId="0" applyFont="1" applyFill="1" applyBorder="1" applyAlignment="1">
      <alignment horizontal="left" vertical="center" indent="11"/>
      <protection locked="0"/>
    </xf>
    <xf numFmtId="49" fontId="12" fillId="5" borderId="1" xfId="0" applyNumberFormat="1" applyFont="1" applyFill="1" applyBorder="1" applyAlignment="1" applyProtection="1">
      <alignment horizontal="left" vertical="center" wrapText="1"/>
    </xf>
    <xf numFmtId="0" fontId="18" fillId="5" borderId="2" xfId="0" applyFont="1" applyFill="1" applyBorder="1" applyAlignment="1" applyProtection="1">
      <alignment horizontal="left" vertical="center"/>
    </xf>
    <xf numFmtId="0" fontId="18" fillId="5" borderId="2" xfId="0" applyFont="1" applyFill="1" applyBorder="1" applyAlignment="1" applyProtection="1">
      <alignment vertical="top"/>
    </xf>
    <xf numFmtId="0" fontId="0" fillId="0" borderId="2" xfId="0" applyFont="1" applyBorder="1" applyAlignment="1" applyProtection="1">
      <alignment vertical="top"/>
    </xf>
    <xf numFmtId="0" fontId="18" fillId="5" borderId="2" xfId="0" applyFont="1" applyFill="1" applyBorder="1" applyAlignment="1">
      <alignment vertical="top"/>
      <protection locked="0"/>
    </xf>
    <xf numFmtId="49" fontId="12" fillId="5" borderId="4" xfId="0" applyNumberFormat="1" applyFont="1" applyFill="1" applyBorder="1" applyAlignment="1" applyProtection="1">
      <alignment horizontal="left" vertical="center" wrapText="1"/>
    </xf>
    <xf numFmtId="0" fontId="18" fillId="5" borderId="0" xfId="0" applyFont="1" applyFill="1" applyBorder="1" applyAlignment="1" applyProtection="1">
      <alignment horizontal="left" vertical="center"/>
    </xf>
    <xf numFmtId="0" fontId="19" fillId="5" borderId="0" xfId="0" applyFont="1" applyFill="1" applyBorder="1" applyAlignment="1" applyProtection="1">
      <alignment vertical="center"/>
    </xf>
    <xf numFmtId="0" fontId="18" fillId="5" borderId="0" xfId="0" applyFont="1" applyFill="1" applyBorder="1" applyAlignment="1" applyProtection="1">
      <alignment vertical="top"/>
    </xf>
    <xf numFmtId="0" fontId="19" fillId="5" borderId="0" xfId="0" applyFont="1" applyFill="1" applyBorder="1" applyAlignment="1">
      <alignment vertical="center"/>
      <protection locked="0"/>
    </xf>
    <xf numFmtId="49" fontId="12" fillId="5" borderId="22" xfId="0" applyNumberFormat="1" applyFont="1" applyFill="1" applyBorder="1" applyAlignment="1" applyProtection="1">
      <alignment horizontal="left" vertical="center" wrapText="1"/>
    </xf>
    <xf numFmtId="0" fontId="18" fillId="5" borderId="23" xfId="0" applyFont="1" applyFill="1" applyBorder="1" applyAlignment="1" applyProtection="1">
      <alignment horizontal="left" vertical="center"/>
    </xf>
    <xf numFmtId="0" fontId="19" fillId="5" borderId="23" xfId="0" applyFont="1" applyFill="1" applyBorder="1" applyAlignment="1" applyProtection="1">
      <alignment vertical="center"/>
    </xf>
    <xf numFmtId="0" fontId="0" fillId="0" borderId="23" xfId="0" applyFont="1" applyBorder="1" applyAlignment="1" applyProtection="1">
      <alignment vertical="top"/>
    </xf>
    <xf numFmtId="0" fontId="18" fillId="5" borderId="23" xfId="0" applyFont="1" applyFill="1" applyBorder="1" applyAlignment="1" applyProtection="1">
      <alignment vertical="top"/>
    </xf>
    <xf numFmtId="0" fontId="19" fillId="5" borderId="23" xfId="0" applyFont="1" applyFill="1" applyBorder="1" applyAlignment="1">
      <alignment vertical="center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vertical="center"/>
      <protection locked="0"/>
    </xf>
    <xf numFmtId="0" fontId="0" fillId="0" borderId="2" xfId="0" applyFont="1" applyBorder="1" applyAlignment="1">
      <alignment vertical="center"/>
      <protection locked="0"/>
    </xf>
    <xf numFmtId="0" fontId="0" fillId="0" borderId="2" xfId="0" applyFont="1" applyBorder="1" applyAlignment="1">
      <alignment vertical="top"/>
      <protection locked="0"/>
    </xf>
    <xf numFmtId="0" fontId="3" fillId="0" borderId="3" xfId="0" applyFont="1" applyBorder="1" applyAlignment="1">
      <alignment vertical="center"/>
      <protection locked="0"/>
    </xf>
    <xf numFmtId="0" fontId="4" fillId="2" borderId="4" xfId="0" applyFont="1" applyFill="1" applyBorder="1" applyAlignment="1" applyProtection="1">
      <alignment horizontal="center" vertical="center" wrapText="1"/>
    </xf>
    <xf numFmtId="0" fontId="0" fillId="2" borderId="0" xfId="0" applyFont="1" applyFill="1" applyBorder="1" applyAlignment="1" applyProtection="1">
      <alignment horizontal="center" vertical="top"/>
    </xf>
    <xf numFmtId="0" fontId="0" fillId="2" borderId="0" xfId="0" applyFont="1" applyFill="1" applyBorder="1" applyAlignment="1">
      <alignment horizontal="center" vertical="top"/>
      <protection locked="0"/>
    </xf>
    <xf numFmtId="0" fontId="0" fillId="0" borderId="0" xfId="0" applyFont="1" applyBorder="1" applyAlignment="1">
      <alignment vertical="top"/>
      <protection locked="0"/>
    </xf>
    <xf numFmtId="0" fontId="0" fillId="2" borderId="5" xfId="0" applyFont="1" applyFill="1" applyBorder="1" applyAlignment="1" applyProtection="1">
      <alignment horizontal="center" vertical="top"/>
    </xf>
    <xf numFmtId="0" fontId="5" fillId="2" borderId="6" xfId="0" applyFont="1" applyFill="1" applyBorder="1" applyAlignment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left" vertical="center"/>
    </xf>
    <xf numFmtId="0" fontId="3" fillId="2" borderId="7" xfId="0" applyFont="1" applyFill="1" applyBorder="1" applyAlignment="1">
      <alignment horizontal="center" vertical="center"/>
      <protection locked="0"/>
    </xf>
    <xf numFmtId="0" fontId="0" fillId="0" borderId="7" xfId="0" applyFont="1" applyBorder="1" applyAlignment="1" applyProtection="1">
      <alignment vertical="top"/>
    </xf>
    <xf numFmtId="0" fontId="0" fillId="0" borderId="7" xfId="0" applyFont="1" applyBorder="1" applyAlignment="1">
      <alignment vertical="top"/>
      <protection locked="0"/>
    </xf>
    <xf numFmtId="0" fontId="6" fillId="0" borderId="7" xfId="0" applyFont="1" applyBorder="1" applyAlignment="1">
      <alignment horizontal="right" vertical="center"/>
      <protection locked="0"/>
    </xf>
    <xf numFmtId="0" fontId="3" fillId="0" borderId="8" xfId="0" applyFont="1" applyBorder="1" applyAlignment="1">
      <alignment horizontal="center" vertical="center"/>
      <protection locked="0"/>
    </xf>
    <xf numFmtId="0" fontId="7" fillId="2" borderId="0" xfId="0" applyFont="1" applyFill="1" applyAlignment="1">
      <alignment vertical="top"/>
      <protection locked="0"/>
    </xf>
    <xf numFmtId="0" fontId="0" fillId="0" borderId="0" xfId="0" applyFont="1" applyAlignment="1" applyProtection="1">
      <alignment vertical="top"/>
    </xf>
    <xf numFmtId="0" fontId="0" fillId="0" borderId="0" xfId="0" applyFont="1" applyAlignment="1">
      <alignment vertical="top"/>
      <protection locked="0"/>
    </xf>
    <xf numFmtId="0" fontId="8" fillId="2" borderId="0" xfId="0" applyFont="1" applyFill="1" applyAlignment="1">
      <alignment vertical="center"/>
      <protection locked="0"/>
    </xf>
    <xf numFmtId="0" fontId="8" fillId="2" borderId="0" xfId="0" applyFont="1" applyFill="1" applyAlignment="1" applyProtection="1">
      <alignment vertical="center"/>
    </xf>
    <xf numFmtId="0" fontId="9" fillId="0" borderId="0" xfId="0" applyFont="1" applyAlignment="1">
      <alignment horizontal="center" vertical="center"/>
      <protection locked="0"/>
    </xf>
    <xf numFmtId="0" fontId="8" fillId="3" borderId="0" xfId="0" applyFont="1" applyFill="1" applyAlignment="1">
      <alignment vertical="center"/>
      <protection locked="0"/>
    </xf>
    <xf numFmtId="0" fontId="10" fillId="3" borderId="0" xfId="0" applyFont="1" applyFill="1" applyAlignment="1">
      <alignment vertical="top"/>
      <protection locked="0"/>
    </xf>
    <xf numFmtId="0" fontId="11" fillId="4" borderId="9" xfId="0" applyFont="1" applyFill="1" applyBorder="1" applyAlignment="1">
      <alignment horizontal="center" vertical="center"/>
      <protection locked="0"/>
    </xf>
    <xf numFmtId="0" fontId="0" fillId="2" borderId="10" xfId="0" applyFont="1" applyFill="1" applyBorder="1" applyAlignment="1" applyProtection="1">
      <alignment vertical="top"/>
    </xf>
    <xf numFmtId="0" fontId="0" fillId="2" borderId="10" xfId="0" applyFont="1" applyFill="1" applyBorder="1" applyAlignment="1">
      <alignment vertical="top"/>
      <protection locked="0"/>
    </xf>
    <xf numFmtId="0" fontId="0" fillId="2" borderId="11" xfId="0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3E3C3A"/>
      <rgbColor rgb="00FFFFCC"/>
      <rgbColor rgb="00646464"/>
      <rgbColor rgb="00660066"/>
      <rgbColor rgb="00FF8080"/>
      <rgbColor rgb="000066CC"/>
      <rgbColor rgb="00CCCCFF"/>
      <rgbColor rgb="00B0C4DE"/>
      <rgbColor rgb="00A5D5E2"/>
      <rgbColor rgb="00D8D8D8"/>
      <rgbColor rgb="0087CEEB"/>
      <rgbColor rgb="00F5F5F5"/>
      <rgbColor rgb="00FAF3E8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6"/>
  <sheetViews>
    <sheetView showZeros="0" tabSelected="1" zoomScaleNormal="100" workbookViewId="0">
      <selection activeCell="O8" sqref="O8"/>
    </sheetView>
  </sheetViews>
  <sheetFormatPr baseColWidth="10" defaultRowHeight="10.5" x14ac:dyDescent="0.15"/>
  <cols>
    <col min="1" max="1" width="15" style="2" customWidth="1"/>
    <col min="2" max="2" width="10" style="2" hidden="1" customWidth="1"/>
    <col min="3" max="3" width="60" style="2" customWidth="1"/>
    <col min="4" max="4" width="14.1640625" style="2" customWidth="1"/>
    <col min="5" max="5" width="10" style="2" hidden="1" customWidth="1"/>
    <col min="6" max="6" width="14.1640625" style="2" customWidth="1"/>
    <col min="7" max="7" width="10.33203125" style="2" hidden="1" customWidth="1"/>
    <col min="8" max="8" width="10.83203125" style="2" hidden="1" customWidth="1"/>
    <col min="9" max="9" width="20" style="3" customWidth="1"/>
    <col min="10" max="12" width="10" style="3" hidden="1" customWidth="1"/>
    <col min="13" max="13" width="15" style="2" customWidth="1"/>
    <col min="14" max="256" width="10" style="1" customWidth="1"/>
  </cols>
  <sheetData>
    <row r="1" spans="1:13" ht="23.25" x14ac:dyDescent="0.15">
      <c r="A1" s="63" t="s">
        <v>0</v>
      </c>
      <c r="B1" s="64"/>
      <c r="C1" s="65"/>
      <c r="D1" s="50"/>
      <c r="E1" s="50"/>
      <c r="F1" s="65"/>
      <c r="G1" s="66"/>
      <c r="H1" s="65"/>
      <c r="I1" s="65"/>
      <c r="J1" s="67"/>
      <c r="K1" s="67"/>
      <c r="L1" s="67"/>
      <c r="M1" s="68"/>
    </row>
    <row r="2" spans="1:13" ht="45.75" customHeight="1" thickBot="1" x14ac:dyDescent="0.2">
      <c r="A2" s="69" t="s">
        <v>1</v>
      </c>
      <c r="B2" s="39"/>
      <c r="C2" s="39"/>
      <c r="D2" s="39"/>
      <c r="E2" s="39"/>
      <c r="F2" s="70"/>
      <c r="G2" s="70"/>
      <c r="H2" s="70"/>
      <c r="I2" s="71"/>
      <c r="J2" s="72"/>
      <c r="K2" s="72"/>
      <c r="L2" s="72"/>
      <c r="M2" s="73"/>
    </row>
    <row r="3" spans="1:13" ht="16.5" thickBot="1" x14ac:dyDescent="0.2">
      <c r="A3" s="74"/>
      <c r="B3" s="75"/>
      <c r="C3" s="76"/>
      <c r="D3" s="76"/>
      <c r="E3" s="77"/>
      <c r="F3" s="76"/>
      <c r="G3" s="78"/>
      <c r="H3" s="76"/>
      <c r="I3" s="79"/>
      <c r="J3" s="78"/>
      <c r="K3" s="78"/>
      <c r="L3" s="78"/>
      <c r="M3" s="80"/>
    </row>
    <row r="4" spans="1:13" x14ac:dyDescent="0.15">
      <c r="A4" s="81"/>
      <c r="B4" s="82"/>
      <c r="C4" s="83"/>
      <c r="D4" s="83"/>
      <c r="E4" s="82"/>
      <c r="F4" s="83"/>
      <c r="G4" s="83"/>
      <c r="H4" s="83"/>
      <c r="I4" s="83"/>
      <c r="J4" s="83"/>
      <c r="K4" s="83"/>
      <c r="L4" s="83"/>
      <c r="M4" s="83"/>
    </row>
    <row r="5" spans="1:13" x14ac:dyDescent="0.15">
      <c r="A5" s="84"/>
      <c r="B5" s="85"/>
      <c r="C5" s="84"/>
      <c r="D5" s="86"/>
      <c r="E5" s="82"/>
      <c r="F5" s="87"/>
      <c r="G5" s="88"/>
      <c r="H5" s="87"/>
      <c r="I5" s="87"/>
      <c r="J5" s="83"/>
      <c r="K5" s="83"/>
      <c r="L5" s="83"/>
      <c r="M5" s="87"/>
    </row>
    <row r="6" spans="1:13" ht="13.5" thickBot="1" x14ac:dyDescent="0.2">
      <c r="D6" s="89" t="s">
        <v>2</v>
      </c>
      <c r="E6" s="90"/>
      <c r="F6" s="90"/>
      <c r="G6" s="90"/>
      <c r="H6" s="90"/>
      <c r="I6" s="91"/>
      <c r="J6" s="91"/>
      <c r="K6" s="91"/>
      <c r="L6" s="91"/>
      <c r="M6" s="92"/>
    </row>
    <row r="7" spans="1:13" ht="12.75" x14ac:dyDescent="0.15">
      <c r="A7" s="4" t="s">
        <v>3</v>
      </c>
      <c r="B7" s="5" t="s">
        <v>4</v>
      </c>
      <c r="C7" s="6" t="s">
        <v>5</v>
      </c>
      <c r="D7" s="6" t="s">
        <v>6</v>
      </c>
      <c r="F7" s="6" t="s">
        <v>7</v>
      </c>
      <c r="G7" s="6" t="s">
        <v>8</v>
      </c>
      <c r="H7" s="6" t="s">
        <v>9</v>
      </c>
      <c r="I7" s="6" t="s">
        <v>10</v>
      </c>
      <c r="M7" s="7" t="s">
        <v>11</v>
      </c>
    </row>
    <row r="8" spans="1:13" ht="12.75" x14ac:dyDescent="0.15">
      <c r="A8" s="8" t="s">
        <v>12</v>
      </c>
      <c r="B8" s="9"/>
      <c r="C8" s="10" t="s">
        <v>13</v>
      </c>
      <c r="D8" s="11"/>
      <c r="E8" s="12"/>
      <c r="F8" s="12"/>
      <c r="G8" s="13"/>
      <c r="H8" s="13"/>
      <c r="I8" s="14"/>
      <c r="J8" s="14"/>
      <c r="K8" s="14"/>
      <c r="L8" s="14"/>
      <c r="M8" s="15"/>
    </row>
    <row r="9" spans="1:13" ht="12.75" x14ac:dyDescent="0.15">
      <c r="A9" s="16" t="s">
        <v>14</v>
      </c>
      <c r="B9" s="17"/>
      <c r="C9" s="18" t="s">
        <v>15</v>
      </c>
      <c r="D9" s="11"/>
      <c r="E9" s="12"/>
      <c r="F9" s="12"/>
      <c r="G9" s="13"/>
      <c r="H9" s="13"/>
      <c r="I9" s="14"/>
      <c r="J9" s="14"/>
      <c r="K9" s="14"/>
      <c r="L9" s="14"/>
      <c r="M9" s="15"/>
    </row>
    <row r="10" spans="1:13" ht="12.75" x14ac:dyDescent="0.15">
      <c r="A10" s="16" t="s">
        <v>16</v>
      </c>
      <c r="B10" s="17"/>
      <c r="C10" s="18" t="s">
        <v>17</v>
      </c>
      <c r="D10" s="19"/>
      <c r="E10" s="20">
        <v>0</v>
      </c>
      <c r="F10" s="20">
        <v>0</v>
      </c>
      <c r="G10" s="21"/>
      <c r="H10" s="22">
        <v>1</v>
      </c>
      <c r="I10" s="23"/>
      <c r="J10" s="24"/>
      <c r="K10" s="23"/>
      <c r="L10" s="23"/>
      <c r="M10" s="25">
        <f>IF(ISNUMBER($K10),IF(ISNUMBER($G10),ROUND($K10*$G10,2),ROUND($K10*$F10,2)),IF(ISNUMBER($G10),ROUND($I10*$G10,2),ROUND($I10*$F10,2)))</f>
        <v>0</v>
      </c>
    </row>
    <row r="11" spans="1:13" ht="12.75" x14ac:dyDescent="0.15">
      <c r="A11" s="16" t="s">
        <v>18</v>
      </c>
      <c r="B11" s="17"/>
      <c r="C11" s="26" t="s">
        <v>19</v>
      </c>
      <c r="D11" s="19" t="s">
        <v>20</v>
      </c>
      <c r="E11" s="27">
        <v>1</v>
      </c>
      <c r="F11" s="27">
        <v>1</v>
      </c>
      <c r="G11" s="22"/>
      <c r="H11" s="22">
        <v>1</v>
      </c>
      <c r="I11" s="23"/>
      <c r="J11" s="24"/>
      <c r="K11" s="23"/>
      <c r="L11" s="23"/>
      <c r="M11" s="25">
        <f>IF(ISNUMBER($K11),IF(ISNUMBER($G11),ROUND($K11*$G11,2),ROUND($K11*$F11,2)),IF(ISNUMBER($G11),ROUND($I11*$G11,2),ROUND($I11*$F11,2)))</f>
        <v>0</v>
      </c>
    </row>
    <row r="12" spans="1:13" ht="12.75" x14ac:dyDescent="0.15">
      <c r="A12" s="36" t="s">
        <v>21</v>
      </c>
      <c r="B12" s="37"/>
      <c r="C12" s="38"/>
      <c r="D12" s="38"/>
      <c r="E12" s="39"/>
      <c r="F12" s="38"/>
      <c r="G12" s="40"/>
      <c r="H12" s="38"/>
      <c r="I12" s="41"/>
      <c r="M12" s="28">
        <f>M$11</f>
        <v>0</v>
      </c>
    </row>
    <row r="13" spans="1:13" ht="12.75" x14ac:dyDescent="0.15">
      <c r="A13" s="16" t="s">
        <v>22</v>
      </c>
      <c r="B13" s="17"/>
      <c r="C13" s="18" t="s">
        <v>23</v>
      </c>
      <c r="D13" s="11"/>
      <c r="E13" s="12"/>
      <c r="F13" s="12"/>
      <c r="G13" s="13"/>
      <c r="H13" s="13"/>
      <c r="I13" s="14"/>
      <c r="J13" s="14"/>
      <c r="K13" s="14"/>
      <c r="L13" s="14"/>
      <c r="M13" s="15"/>
    </row>
    <row r="14" spans="1:13" ht="12.75" x14ac:dyDescent="0.15">
      <c r="A14" s="16" t="s">
        <v>24</v>
      </c>
      <c r="B14" s="17"/>
      <c r="C14" s="26" t="s">
        <v>25</v>
      </c>
      <c r="D14" s="19" t="s">
        <v>20</v>
      </c>
      <c r="E14" s="27">
        <v>1</v>
      </c>
      <c r="F14" s="27">
        <v>1</v>
      </c>
      <c r="G14" s="22"/>
      <c r="H14" s="22">
        <v>1</v>
      </c>
      <c r="I14" s="23"/>
      <c r="J14" s="24"/>
      <c r="K14" s="23"/>
      <c r="L14" s="23"/>
      <c r="M14" s="25">
        <f>IF(ISNUMBER($K14),IF(ISNUMBER($G14),ROUND($K14*$G14,2),ROUND($K14*$F14,2)),IF(ISNUMBER($G14),ROUND($I14*$G14,2),ROUND($I14*$F14,2)))</f>
        <v>0</v>
      </c>
    </row>
    <row r="15" spans="1:13" ht="12.75" x14ac:dyDescent="0.15">
      <c r="A15" s="36" t="s">
        <v>26</v>
      </c>
      <c r="B15" s="37"/>
      <c r="C15" s="38"/>
      <c r="D15" s="38"/>
      <c r="E15" s="39"/>
      <c r="F15" s="38"/>
      <c r="G15" s="40"/>
      <c r="H15" s="38"/>
      <c r="I15" s="41"/>
      <c r="M15" s="28">
        <f>M$14</f>
        <v>0</v>
      </c>
    </row>
    <row r="16" spans="1:13" ht="12.75" x14ac:dyDescent="0.15">
      <c r="A16" s="16" t="s">
        <v>27</v>
      </c>
      <c r="B16" s="17"/>
      <c r="C16" s="18" t="s">
        <v>28</v>
      </c>
      <c r="D16" s="19" t="s">
        <v>29</v>
      </c>
      <c r="E16" s="27">
        <v>1</v>
      </c>
      <c r="F16" s="27">
        <v>1</v>
      </c>
      <c r="G16" s="22"/>
      <c r="H16" s="22">
        <v>1</v>
      </c>
      <c r="I16" s="23"/>
      <c r="J16" s="24"/>
      <c r="K16" s="23"/>
      <c r="L16" s="23"/>
      <c r="M16" s="25">
        <f>IF(ISNUMBER($K16),IF(ISNUMBER($G16),ROUND($K16*$G16,2),ROUND($K16*$F16,2)),IF(ISNUMBER($G16),ROUND($I16*$G16,2),ROUND($I16*$F16,2)))</f>
        <v>0</v>
      </c>
    </row>
    <row r="17" spans="1:13" ht="18" x14ac:dyDescent="0.15">
      <c r="A17" s="42" t="s">
        <v>30</v>
      </c>
      <c r="B17" s="43"/>
      <c r="C17" s="44"/>
      <c r="D17" s="44"/>
      <c r="E17" s="45"/>
      <c r="F17" s="44"/>
      <c r="G17" s="44"/>
      <c r="H17" s="44"/>
      <c r="I17" s="46"/>
      <c r="M17" s="29">
        <f>SUM(M$10:M$11)+M$14+M$16</f>
        <v>0</v>
      </c>
    </row>
    <row r="18" spans="1:13" ht="12.75" x14ac:dyDescent="0.15">
      <c r="A18" s="16" t="s">
        <v>31</v>
      </c>
      <c r="B18" s="17"/>
      <c r="C18" s="18" t="s">
        <v>32</v>
      </c>
      <c r="D18" s="11"/>
      <c r="E18" s="12"/>
      <c r="F18" s="12"/>
      <c r="G18" s="13"/>
      <c r="H18" s="13"/>
      <c r="I18" s="14"/>
      <c r="J18" s="14"/>
      <c r="K18" s="14"/>
      <c r="L18" s="14"/>
      <c r="M18" s="15"/>
    </row>
    <row r="19" spans="1:13" ht="12.75" x14ac:dyDescent="0.15">
      <c r="A19" s="16" t="s">
        <v>33</v>
      </c>
      <c r="B19" s="17"/>
      <c r="C19" s="18" t="s">
        <v>34</v>
      </c>
      <c r="D19" s="11"/>
      <c r="E19" s="12"/>
      <c r="F19" s="12"/>
      <c r="G19" s="13"/>
      <c r="H19" s="13"/>
      <c r="I19" s="14"/>
      <c r="J19" s="14"/>
      <c r="K19" s="14"/>
      <c r="L19" s="14"/>
      <c r="M19" s="15"/>
    </row>
    <row r="20" spans="1:13" ht="12.75" x14ac:dyDescent="0.15">
      <c r="A20" s="16" t="s">
        <v>35</v>
      </c>
      <c r="B20" s="17"/>
      <c r="C20" s="26" t="s">
        <v>36</v>
      </c>
      <c r="D20" s="19" t="s">
        <v>37</v>
      </c>
      <c r="E20" s="20">
        <v>233.5</v>
      </c>
      <c r="F20" s="20">
        <v>233.5</v>
      </c>
      <c r="G20" s="21"/>
      <c r="H20" s="22">
        <v>1</v>
      </c>
      <c r="I20" s="23"/>
      <c r="J20" s="24"/>
      <c r="K20" s="23"/>
      <c r="L20" s="23"/>
      <c r="M20" s="25">
        <f>IF(ISNUMBER($K20),IF(ISNUMBER($G20),ROUND($K20*$G20,2),ROUND($K20*$F20,2)),IF(ISNUMBER($G20),ROUND($I20*$G20,2),ROUND($I20*$F20,2)))</f>
        <v>0</v>
      </c>
    </row>
    <row r="21" spans="1:13" ht="12.75" x14ac:dyDescent="0.15">
      <c r="A21" s="36" t="s">
        <v>38</v>
      </c>
      <c r="B21" s="37"/>
      <c r="C21" s="38"/>
      <c r="D21" s="38"/>
      <c r="E21" s="39"/>
      <c r="F21" s="38"/>
      <c r="G21" s="40"/>
      <c r="H21" s="38"/>
      <c r="I21" s="41"/>
      <c r="M21" s="28">
        <f>M$20</f>
        <v>0</v>
      </c>
    </row>
    <row r="22" spans="1:13" ht="12.75" x14ac:dyDescent="0.15">
      <c r="A22" s="16" t="s">
        <v>39</v>
      </c>
      <c r="B22" s="17"/>
      <c r="C22" s="18" t="s">
        <v>40</v>
      </c>
      <c r="D22" s="19" t="s">
        <v>37</v>
      </c>
      <c r="E22" s="20">
        <v>10</v>
      </c>
      <c r="F22" s="20">
        <v>10</v>
      </c>
      <c r="G22" s="21"/>
      <c r="H22" s="22">
        <v>1</v>
      </c>
      <c r="I22" s="23"/>
      <c r="J22" s="24"/>
      <c r="K22" s="23"/>
      <c r="L22" s="23"/>
      <c r="M22" s="25">
        <f>IF(ISNUMBER($K22),IF(ISNUMBER($G22),ROUND($K22*$G22,2),ROUND($K22*$F22,2)),IF(ISNUMBER($G22),ROUND($I22*$G22,2),ROUND($I22*$F22,2)))</f>
        <v>0</v>
      </c>
    </row>
    <row r="23" spans="1:13" ht="18" x14ac:dyDescent="0.15">
      <c r="A23" s="42" t="s">
        <v>41</v>
      </c>
      <c r="B23" s="43"/>
      <c r="C23" s="44"/>
      <c r="D23" s="44"/>
      <c r="E23" s="45"/>
      <c r="F23" s="44"/>
      <c r="G23" s="44"/>
      <c r="H23" s="44"/>
      <c r="I23" s="46"/>
      <c r="M23" s="29">
        <f>M$20+M$22</f>
        <v>0</v>
      </c>
    </row>
    <row r="24" spans="1:13" ht="12.75" x14ac:dyDescent="0.15">
      <c r="A24" s="16" t="s">
        <v>42</v>
      </c>
      <c r="B24" s="17"/>
      <c r="C24" s="18" t="s">
        <v>43</v>
      </c>
      <c r="D24" s="11"/>
      <c r="E24" s="12"/>
      <c r="F24" s="12"/>
      <c r="G24" s="13"/>
      <c r="H24" s="13"/>
      <c r="I24" s="14"/>
      <c r="J24" s="14"/>
      <c r="K24" s="14"/>
      <c r="L24" s="14"/>
      <c r="M24" s="15"/>
    </row>
    <row r="25" spans="1:13" ht="25.5" x14ac:dyDescent="0.15">
      <c r="A25" s="16" t="s">
        <v>44</v>
      </c>
      <c r="B25" s="17"/>
      <c r="C25" s="18" t="s">
        <v>45</v>
      </c>
      <c r="D25" s="11"/>
      <c r="E25" s="12"/>
      <c r="F25" s="12"/>
      <c r="G25" s="13"/>
      <c r="H25" s="13"/>
      <c r="I25" s="14"/>
      <c r="J25" s="14"/>
      <c r="K25" s="14"/>
      <c r="L25" s="14"/>
      <c r="M25" s="15"/>
    </row>
    <row r="26" spans="1:13" ht="12.75" x14ac:dyDescent="0.15">
      <c r="A26" s="16" t="s">
        <v>46</v>
      </c>
      <c r="B26" s="17"/>
      <c r="C26" s="26" t="s">
        <v>47</v>
      </c>
      <c r="D26" s="19" t="s">
        <v>37</v>
      </c>
      <c r="E26" s="20">
        <v>147</v>
      </c>
      <c r="F26" s="20">
        <v>147</v>
      </c>
      <c r="G26" s="21"/>
      <c r="H26" s="22">
        <v>1</v>
      </c>
      <c r="I26" s="23"/>
      <c r="J26" s="24"/>
      <c r="K26" s="23"/>
      <c r="L26" s="23"/>
      <c r="M26" s="25">
        <f>IF(ISNUMBER($K26),IF(ISNUMBER($G26),ROUND($K26*$G26,2),ROUND($K26*$F26,2)),IF(ISNUMBER($G26),ROUND($I26*$G26,2),ROUND($I26*$F26,2)))</f>
        <v>0</v>
      </c>
    </row>
    <row r="27" spans="1:13" ht="12.75" x14ac:dyDescent="0.15">
      <c r="A27" s="36" t="s">
        <v>48</v>
      </c>
      <c r="B27" s="37"/>
      <c r="C27" s="38"/>
      <c r="D27" s="38"/>
      <c r="E27" s="39"/>
      <c r="F27" s="38"/>
      <c r="G27" s="40"/>
      <c r="H27" s="38"/>
      <c r="I27" s="41"/>
      <c r="M27" s="28">
        <f>M$26</f>
        <v>0</v>
      </c>
    </row>
    <row r="28" spans="1:13" ht="18" x14ac:dyDescent="0.15">
      <c r="A28" s="42" t="s">
        <v>49</v>
      </c>
      <c r="B28" s="43"/>
      <c r="C28" s="44"/>
      <c r="D28" s="44"/>
      <c r="E28" s="45"/>
      <c r="F28" s="44"/>
      <c r="G28" s="44"/>
      <c r="H28" s="44"/>
      <c r="I28" s="46"/>
      <c r="M28" s="29">
        <f>M$26</f>
        <v>0</v>
      </c>
    </row>
    <row r="29" spans="1:13" ht="12.75" x14ac:dyDescent="0.15">
      <c r="A29" s="16" t="s">
        <v>50</v>
      </c>
      <c r="B29" s="17"/>
      <c r="C29" s="18" t="s">
        <v>51</v>
      </c>
      <c r="D29" s="11"/>
      <c r="E29" s="12"/>
      <c r="F29" s="12"/>
      <c r="G29" s="13"/>
      <c r="H29" s="13"/>
      <c r="I29" s="14"/>
      <c r="J29" s="14"/>
      <c r="K29" s="14"/>
      <c r="L29" s="14"/>
      <c r="M29" s="15"/>
    </row>
    <row r="30" spans="1:13" ht="12.75" x14ac:dyDescent="0.15">
      <c r="A30" s="16" t="s">
        <v>52</v>
      </c>
      <c r="B30" s="17"/>
      <c r="C30" s="18" t="s">
        <v>53</v>
      </c>
      <c r="D30" s="11"/>
      <c r="E30" s="12"/>
      <c r="F30" s="12"/>
      <c r="G30" s="13"/>
      <c r="H30" s="13"/>
      <c r="I30" s="14"/>
      <c r="J30" s="14"/>
      <c r="K30" s="14"/>
      <c r="L30" s="14"/>
      <c r="M30" s="15"/>
    </row>
    <row r="31" spans="1:13" ht="25.5" x14ac:dyDescent="0.15">
      <c r="A31" s="16" t="s">
        <v>54</v>
      </c>
      <c r="B31" s="17"/>
      <c r="C31" s="26" t="s">
        <v>55</v>
      </c>
      <c r="D31" s="19" t="s">
        <v>56</v>
      </c>
      <c r="E31" s="30">
        <v>145</v>
      </c>
      <c r="F31" s="30">
        <v>145</v>
      </c>
      <c r="G31" s="31"/>
      <c r="H31" s="22">
        <v>1</v>
      </c>
      <c r="I31" s="23"/>
      <c r="J31" s="24"/>
      <c r="K31" s="23"/>
      <c r="L31" s="23"/>
      <c r="M31" s="25">
        <f>IF(ISNUMBER($K31),IF(ISNUMBER($G31),ROUND($K31*$G31,2),ROUND($K31*$F31,2)),IF(ISNUMBER($G31),ROUND($I31*$G31,2),ROUND($I31*$F31,2)))</f>
        <v>0</v>
      </c>
    </row>
    <row r="32" spans="1:13" ht="12.75" x14ac:dyDescent="0.15">
      <c r="A32" s="36" t="s">
        <v>57</v>
      </c>
      <c r="B32" s="37"/>
      <c r="C32" s="38"/>
      <c r="D32" s="38"/>
      <c r="E32" s="39"/>
      <c r="F32" s="38"/>
      <c r="G32" s="40"/>
      <c r="H32" s="38"/>
      <c r="I32" s="41"/>
      <c r="M32" s="28">
        <f>M$31</f>
        <v>0</v>
      </c>
    </row>
    <row r="33" spans="1:13" ht="12.75" x14ac:dyDescent="0.15">
      <c r="A33" s="16" t="s">
        <v>58</v>
      </c>
      <c r="B33" s="17"/>
      <c r="C33" s="18" t="s">
        <v>59</v>
      </c>
      <c r="D33" s="11"/>
      <c r="E33" s="12"/>
      <c r="F33" s="12"/>
      <c r="G33" s="13"/>
      <c r="H33" s="13"/>
      <c r="I33" s="14"/>
      <c r="J33" s="14"/>
      <c r="K33" s="14"/>
      <c r="L33" s="14"/>
      <c r="M33" s="15"/>
    </row>
    <row r="34" spans="1:13" ht="12.75" x14ac:dyDescent="0.15">
      <c r="A34" s="16" t="s">
        <v>60</v>
      </c>
      <c r="B34" s="17"/>
      <c r="C34" s="26" t="s">
        <v>61</v>
      </c>
      <c r="D34" s="11"/>
      <c r="E34" s="12"/>
      <c r="F34" s="12"/>
      <c r="G34" s="13"/>
      <c r="H34" s="13"/>
      <c r="I34" s="14"/>
      <c r="J34" s="14"/>
      <c r="K34" s="14"/>
      <c r="L34" s="14"/>
      <c r="M34" s="15"/>
    </row>
    <row r="35" spans="1:13" ht="12.75" x14ac:dyDescent="0.15">
      <c r="A35" s="16" t="s">
        <v>62</v>
      </c>
      <c r="B35" s="17"/>
      <c r="C35" s="26" t="s">
        <v>63</v>
      </c>
      <c r="D35" s="11"/>
      <c r="E35" s="12"/>
      <c r="F35" s="12"/>
      <c r="G35" s="13"/>
      <c r="H35" s="13"/>
      <c r="I35" s="14"/>
      <c r="J35" s="14"/>
      <c r="K35" s="14"/>
      <c r="L35" s="14"/>
      <c r="M35" s="15"/>
    </row>
    <row r="36" spans="1:13" ht="12.75" x14ac:dyDescent="0.15">
      <c r="A36" s="16" t="s">
        <v>64</v>
      </c>
      <c r="B36" s="17"/>
      <c r="C36" s="32" t="s">
        <v>65</v>
      </c>
      <c r="D36" s="19" t="s">
        <v>56</v>
      </c>
      <c r="E36" s="30">
        <v>135</v>
      </c>
      <c r="F36" s="30">
        <v>135</v>
      </c>
      <c r="G36" s="31"/>
      <c r="H36" s="22">
        <v>1</v>
      </c>
      <c r="I36" s="23"/>
      <c r="J36" s="24"/>
      <c r="K36" s="23"/>
      <c r="L36" s="23"/>
      <c r="M36" s="25">
        <f>IF(ISNUMBER($K36),IF(ISNUMBER($G36),ROUND($K36*$G36,2),ROUND($K36*$F36,2)),IF(ISNUMBER($G36),ROUND($I36*$G36,2),ROUND($I36*$F36,2)))</f>
        <v>0</v>
      </c>
    </row>
    <row r="37" spans="1:13" ht="25.5" x14ac:dyDescent="0.15">
      <c r="A37" s="16" t="s">
        <v>66</v>
      </c>
      <c r="B37" s="17"/>
      <c r="C37" s="26" t="s">
        <v>67</v>
      </c>
      <c r="D37" s="11"/>
      <c r="E37" s="12"/>
      <c r="F37" s="12"/>
      <c r="G37" s="13"/>
      <c r="H37" s="13"/>
      <c r="I37" s="14"/>
      <c r="J37" s="14"/>
      <c r="K37" s="14"/>
      <c r="L37" s="14"/>
      <c r="M37" s="15"/>
    </row>
    <row r="38" spans="1:13" ht="12.75" x14ac:dyDescent="0.15">
      <c r="A38" s="16" t="s">
        <v>68</v>
      </c>
      <c r="B38" s="17"/>
      <c r="C38" s="26" t="s">
        <v>69</v>
      </c>
      <c r="D38" s="11"/>
      <c r="E38" s="12"/>
      <c r="F38" s="12"/>
      <c r="G38" s="13"/>
      <c r="H38" s="13"/>
      <c r="I38" s="14"/>
      <c r="J38" s="14"/>
      <c r="K38" s="14"/>
      <c r="L38" s="14"/>
      <c r="M38" s="15"/>
    </row>
    <row r="39" spans="1:13" ht="12.75" x14ac:dyDescent="0.15">
      <c r="A39" s="16" t="s">
        <v>70</v>
      </c>
      <c r="B39" s="17"/>
      <c r="C39" s="32" t="s">
        <v>63</v>
      </c>
      <c r="D39" s="19" t="s">
        <v>71</v>
      </c>
      <c r="E39" s="30">
        <v>40</v>
      </c>
      <c r="F39" s="30">
        <v>40</v>
      </c>
      <c r="G39" s="31"/>
      <c r="H39" s="22">
        <v>1</v>
      </c>
      <c r="I39" s="23"/>
      <c r="J39" s="24"/>
      <c r="K39" s="23"/>
      <c r="L39" s="23"/>
      <c r="M39" s="25">
        <f>IF(ISNUMBER($K39),IF(ISNUMBER($G39),ROUND($K39*$G39,2),ROUND($K39*$F39,2)),IF(ISNUMBER($G39),ROUND($I39*$G39,2),ROUND($I39*$F39,2)))</f>
        <v>0</v>
      </c>
    </row>
    <row r="40" spans="1:13" ht="12.75" x14ac:dyDescent="0.15">
      <c r="A40" s="36" t="s">
        <v>72</v>
      </c>
      <c r="B40" s="37"/>
      <c r="C40" s="38"/>
      <c r="D40" s="38"/>
      <c r="E40" s="39"/>
      <c r="F40" s="38"/>
      <c r="G40" s="40"/>
      <c r="H40" s="38"/>
      <c r="I40" s="41"/>
      <c r="M40" s="28">
        <f>M$36+M$39</f>
        <v>0</v>
      </c>
    </row>
    <row r="41" spans="1:13" ht="12.75" x14ac:dyDescent="0.15">
      <c r="A41" s="16" t="s">
        <v>73</v>
      </c>
      <c r="B41" s="17"/>
      <c r="C41" s="18" t="s">
        <v>74</v>
      </c>
      <c r="D41" s="19" t="s">
        <v>56</v>
      </c>
      <c r="E41" s="30">
        <v>70</v>
      </c>
      <c r="F41" s="30">
        <v>70</v>
      </c>
      <c r="G41" s="31"/>
      <c r="H41" s="22">
        <v>1</v>
      </c>
      <c r="I41" s="23"/>
      <c r="J41" s="24"/>
      <c r="K41" s="23"/>
      <c r="L41" s="23"/>
      <c r="M41" s="25">
        <f>IF(ISNUMBER($K41),IF(ISNUMBER($G41),ROUND($K41*$G41,2),ROUND($K41*$F41,2)),IF(ISNUMBER($G41),ROUND($I41*$G41,2),ROUND($I41*$F41,2)))</f>
        <v>0</v>
      </c>
    </row>
    <row r="42" spans="1:13" ht="18" x14ac:dyDescent="0.15">
      <c r="A42" s="42" t="s">
        <v>75</v>
      </c>
      <c r="B42" s="43"/>
      <c r="C42" s="44"/>
      <c r="D42" s="44"/>
      <c r="E42" s="45"/>
      <c r="F42" s="44"/>
      <c r="G42" s="44"/>
      <c r="H42" s="44"/>
      <c r="I42" s="46"/>
      <c r="M42" s="29">
        <f>M$31+M$36+M$39+M$41</f>
        <v>0</v>
      </c>
    </row>
    <row r="43" spans="1:13" ht="25.5" x14ac:dyDescent="0.15">
      <c r="A43" s="16" t="s">
        <v>76</v>
      </c>
      <c r="B43" s="17"/>
      <c r="C43" s="18" t="s">
        <v>77</v>
      </c>
      <c r="D43" s="11"/>
      <c r="E43" s="12"/>
      <c r="F43" s="12"/>
      <c r="G43" s="13"/>
      <c r="H43" s="13"/>
      <c r="I43" s="14"/>
      <c r="J43" s="14"/>
      <c r="K43" s="14"/>
      <c r="L43" s="14"/>
      <c r="M43" s="15"/>
    </row>
    <row r="44" spans="1:13" ht="12.75" x14ac:dyDescent="0.15">
      <c r="A44" s="16" t="s">
        <v>78</v>
      </c>
      <c r="B44" s="17"/>
      <c r="C44" s="18" t="s">
        <v>79</v>
      </c>
      <c r="D44" s="11"/>
      <c r="E44" s="12"/>
      <c r="F44" s="12"/>
      <c r="G44" s="13"/>
      <c r="H44" s="13"/>
      <c r="I44" s="14"/>
      <c r="J44" s="14"/>
      <c r="K44" s="14"/>
      <c r="L44" s="14"/>
      <c r="M44" s="15"/>
    </row>
    <row r="45" spans="1:13" ht="12.75" x14ac:dyDescent="0.15">
      <c r="A45" s="16" t="s">
        <v>80</v>
      </c>
      <c r="B45" s="17"/>
      <c r="C45" s="26" t="s">
        <v>81</v>
      </c>
      <c r="D45" s="19" t="s">
        <v>71</v>
      </c>
      <c r="E45" s="30">
        <v>1100</v>
      </c>
      <c r="F45" s="30">
        <v>1100</v>
      </c>
      <c r="G45" s="31"/>
      <c r="H45" s="22">
        <v>1</v>
      </c>
      <c r="I45" s="23"/>
      <c r="J45" s="24"/>
      <c r="K45" s="23"/>
      <c r="L45" s="23"/>
      <c r="M45" s="25">
        <f>IF(ISNUMBER($K45),IF(ISNUMBER($G45),ROUND($K45*$G45,2),ROUND($K45*$F45,2)),IF(ISNUMBER($G45),ROUND($I45*$G45,2),ROUND($I45*$F45,2)))</f>
        <v>0</v>
      </c>
    </row>
    <row r="46" spans="1:13" ht="12.75" x14ac:dyDescent="0.15">
      <c r="A46" s="36" t="s">
        <v>82</v>
      </c>
      <c r="B46" s="37"/>
      <c r="C46" s="38"/>
      <c r="D46" s="38"/>
      <c r="E46" s="39"/>
      <c r="F46" s="38"/>
      <c r="G46" s="40"/>
      <c r="H46" s="38"/>
      <c r="I46" s="41"/>
      <c r="M46" s="28">
        <f>M$45</f>
        <v>0</v>
      </c>
    </row>
    <row r="47" spans="1:13" ht="12.75" x14ac:dyDescent="0.15">
      <c r="A47" s="16" t="s">
        <v>83</v>
      </c>
      <c r="B47" s="17"/>
      <c r="C47" s="18" t="s">
        <v>84</v>
      </c>
      <c r="D47" s="11"/>
      <c r="E47" s="12"/>
      <c r="F47" s="12"/>
      <c r="G47" s="13"/>
      <c r="H47" s="13"/>
      <c r="I47" s="14"/>
      <c r="J47" s="14"/>
      <c r="K47" s="14"/>
      <c r="L47" s="14"/>
      <c r="M47" s="15"/>
    </row>
    <row r="48" spans="1:13" ht="12.75" x14ac:dyDescent="0.15">
      <c r="A48" s="16" t="s">
        <v>85</v>
      </c>
      <c r="B48" s="17"/>
      <c r="C48" s="26" t="s">
        <v>86</v>
      </c>
      <c r="D48" s="11"/>
      <c r="E48" s="12"/>
      <c r="F48" s="12"/>
      <c r="G48" s="13"/>
      <c r="H48" s="13"/>
      <c r="I48" s="14"/>
      <c r="J48" s="14"/>
      <c r="K48" s="14"/>
      <c r="L48" s="14"/>
      <c r="M48" s="15"/>
    </row>
    <row r="49" spans="1:13" ht="12.75" x14ac:dyDescent="0.15">
      <c r="A49" s="16" t="s">
        <v>87</v>
      </c>
      <c r="B49" s="17"/>
      <c r="C49" s="26" t="s">
        <v>88</v>
      </c>
      <c r="D49" s="19" t="s">
        <v>89</v>
      </c>
      <c r="E49" s="20">
        <v>85.2</v>
      </c>
      <c r="F49" s="20">
        <v>85.2</v>
      </c>
      <c r="G49" s="21"/>
      <c r="H49" s="22">
        <v>1</v>
      </c>
      <c r="I49" s="23"/>
      <c r="J49" s="24"/>
      <c r="K49" s="23"/>
      <c r="L49" s="23"/>
      <c r="M49" s="25">
        <f>IF(ISNUMBER($K49),IF(ISNUMBER($G49),ROUND($K49*$G49,2),ROUND($K49*$F49,2)),IF(ISNUMBER($G49),ROUND($I49*$G49,2),ROUND($I49*$F49,2)))</f>
        <v>0</v>
      </c>
    </row>
    <row r="50" spans="1:13" ht="12.75" x14ac:dyDescent="0.15">
      <c r="A50" s="16" t="s">
        <v>90</v>
      </c>
      <c r="B50" s="17"/>
      <c r="C50" s="26" t="s">
        <v>91</v>
      </c>
      <c r="D50" s="19" t="s">
        <v>89</v>
      </c>
      <c r="E50" s="20">
        <v>39</v>
      </c>
      <c r="F50" s="20">
        <v>39</v>
      </c>
      <c r="G50" s="21"/>
      <c r="H50" s="22">
        <v>1</v>
      </c>
      <c r="I50" s="23"/>
      <c r="J50" s="24"/>
      <c r="K50" s="23"/>
      <c r="L50" s="23"/>
      <c r="M50" s="25">
        <f>IF(ISNUMBER($K50),IF(ISNUMBER($G50),ROUND($K50*$G50,2),ROUND($K50*$F50,2)),IF(ISNUMBER($G50),ROUND($I50*$G50,2),ROUND($I50*$F50,2)))</f>
        <v>0</v>
      </c>
    </row>
    <row r="51" spans="1:13" ht="12.75" x14ac:dyDescent="0.15">
      <c r="A51" s="36" t="s">
        <v>92</v>
      </c>
      <c r="B51" s="37"/>
      <c r="C51" s="38"/>
      <c r="D51" s="38"/>
      <c r="E51" s="39"/>
      <c r="F51" s="38"/>
      <c r="G51" s="40"/>
      <c r="H51" s="38"/>
      <c r="I51" s="41"/>
      <c r="M51" s="28">
        <f>SUM(M$49:M$50)</f>
        <v>0</v>
      </c>
    </row>
    <row r="52" spans="1:13" ht="12.75" x14ac:dyDescent="0.15">
      <c r="A52" s="16" t="s">
        <v>93</v>
      </c>
      <c r="B52" s="17"/>
      <c r="C52" s="18" t="s">
        <v>94</v>
      </c>
      <c r="D52" s="11"/>
      <c r="E52" s="12"/>
      <c r="F52" s="12"/>
      <c r="G52" s="13"/>
      <c r="H52" s="13"/>
      <c r="I52" s="14"/>
      <c r="J52" s="14"/>
      <c r="K52" s="14"/>
      <c r="L52" s="14"/>
      <c r="M52" s="15"/>
    </row>
    <row r="53" spans="1:13" ht="12.75" x14ac:dyDescent="0.15">
      <c r="A53" s="16" t="s">
        <v>95</v>
      </c>
      <c r="B53" s="17"/>
      <c r="C53" s="26" t="s">
        <v>96</v>
      </c>
      <c r="D53" s="19" t="s">
        <v>29</v>
      </c>
      <c r="E53" s="27">
        <v>7</v>
      </c>
      <c r="F53" s="27">
        <v>7</v>
      </c>
      <c r="G53" s="22"/>
      <c r="H53" s="22">
        <v>1</v>
      </c>
      <c r="I53" s="23"/>
      <c r="J53" s="24"/>
      <c r="K53" s="23"/>
      <c r="L53" s="23"/>
      <c r="M53" s="25">
        <f>IF(ISNUMBER($K53),IF(ISNUMBER($G53),ROUND($K53*$G53,2),ROUND($K53*$F53,2)),IF(ISNUMBER($G53),ROUND($I53*$G53,2),ROUND($I53*$F53,2)))</f>
        <v>0</v>
      </c>
    </row>
    <row r="54" spans="1:13" ht="12.75" x14ac:dyDescent="0.15">
      <c r="A54" s="36" t="s">
        <v>97</v>
      </c>
      <c r="B54" s="37"/>
      <c r="C54" s="38"/>
      <c r="D54" s="38"/>
      <c r="E54" s="39"/>
      <c r="F54" s="38"/>
      <c r="G54" s="40"/>
      <c r="H54" s="38"/>
      <c r="I54" s="41"/>
      <c r="M54" s="28">
        <f>M$53</f>
        <v>0</v>
      </c>
    </row>
    <row r="55" spans="1:13" ht="18" x14ac:dyDescent="0.15">
      <c r="A55" s="42" t="s">
        <v>98</v>
      </c>
      <c r="B55" s="43"/>
      <c r="C55" s="44"/>
      <c r="D55" s="44"/>
      <c r="E55" s="45"/>
      <c r="F55" s="44"/>
      <c r="G55" s="44"/>
      <c r="H55" s="44"/>
      <c r="I55" s="46"/>
      <c r="M55" s="29">
        <f>M$45+SUM(M$49:M$50)+M$53</f>
        <v>0</v>
      </c>
    </row>
    <row r="56" spans="1:13" ht="12.75" x14ac:dyDescent="0.15">
      <c r="A56" s="16" t="s">
        <v>99</v>
      </c>
      <c r="B56" s="17"/>
      <c r="C56" s="18" t="s">
        <v>100</v>
      </c>
      <c r="D56" s="11"/>
      <c r="E56" s="12"/>
      <c r="F56" s="12"/>
      <c r="G56" s="13"/>
      <c r="H56" s="13"/>
      <c r="I56" s="14"/>
      <c r="J56" s="14"/>
      <c r="K56" s="14"/>
      <c r="L56" s="14"/>
      <c r="M56" s="15"/>
    </row>
    <row r="57" spans="1:13" ht="12.75" x14ac:dyDescent="0.15">
      <c r="A57" s="16" t="s">
        <v>101</v>
      </c>
      <c r="B57" s="17"/>
      <c r="C57" s="18" t="s">
        <v>102</v>
      </c>
      <c r="D57" s="11"/>
      <c r="E57" s="12"/>
      <c r="F57" s="12"/>
      <c r="G57" s="13"/>
      <c r="H57" s="13"/>
      <c r="I57" s="14"/>
      <c r="J57" s="14"/>
      <c r="K57" s="14"/>
      <c r="L57" s="14"/>
      <c r="M57" s="15"/>
    </row>
    <row r="58" spans="1:13" ht="12.75" x14ac:dyDescent="0.15">
      <c r="A58" s="16" t="s">
        <v>103</v>
      </c>
      <c r="B58" s="17"/>
      <c r="C58" s="26" t="s">
        <v>104</v>
      </c>
      <c r="D58" s="19" t="s">
        <v>56</v>
      </c>
      <c r="E58" s="30">
        <v>4.5</v>
      </c>
      <c r="F58" s="30">
        <v>4.5</v>
      </c>
      <c r="G58" s="31"/>
      <c r="H58" s="22">
        <v>1</v>
      </c>
      <c r="I58" s="23"/>
      <c r="J58" s="24"/>
      <c r="K58" s="23"/>
      <c r="L58" s="23"/>
      <c r="M58" s="25">
        <f>IF(ISNUMBER($K58),IF(ISNUMBER($G58),ROUND($K58*$G58,2),ROUND($K58*$F58,2)),IF(ISNUMBER($G58),ROUND($I58*$G58,2),ROUND($I58*$F58,2)))</f>
        <v>0</v>
      </c>
    </row>
    <row r="59" spans="1:13" ht="12.75" x14ac:dyDescent="0.15">
      <c r="A59" s="36" t="s">
        <v>105</v>
      </c>
      <c r="B59" s="37"/>
      <c r="C59" s="38"/>
      <c r="D59" s="38"/>
      <c r="E59" s="39"/>
      <c r="F59" s="38"/>
      <c r="G59" s="40"/>
      <c r="H59" s="38"/>
      <c r="I59" s="41"/>
      <c r="M59" s="28">
        <f>M$58</f>
        <v>0</v>
      </c>
    </row>
    <row r="60" spans="1:13" ht="12.75" x14ac:dyDescent="0.15">
      <c r="A60" s="16" t="s">
        <v>106</v>
      </c>
      <c r="B60" s="17"/>
      <c r="C60" s="18" t="s">
        <v>107</v>
      </c>
      <c r="D60" s="11"/>
      <c r="E60" s="12"/>
      <c r="F60" s="12"/>
      <c r="G60" s="13"/>
      <c r="H60" s="13"/>
      <c r="I60" s="14"/>
      <c r="J60" s="14"/>
      <c r="K60" s="14"/>
      <c r="L60" s="14"/>
      <c r="M60" s="15"/>
    </row>
    <row r="61" spans="1:13" ht="12.75" x14ac:dyDescent="0.15">
      <c r="A61" s="16" t="s">
        <v>108</v>
      </c>
      <c r="B61" s="17"/>
      <c r="C61" s="26" t="s">
        <v>109</v>
      </c>
      <c r="D61" s="19" t="s">
        <v>56</v>
      </c>
      <c r="E61" s="30">
        <v>4.5</v>
      </c>
      <c r="F61" s="30">
        <v>4.5</v>
      </c>
      <c r="G61" s="31"/>
      <c r="H61" s="22">
        <v>1</v>
      </c>
      <c r="I61" s="23"/>
      <c r="J61" s="24"/>
      <c r="K61" s="23"/>
      <c r="L61" s="23"/>
      <c r="M61" s="25">
        <f>IF(ISNUMBER($K61),IF(ISNUMBER($G61),ROUND($K61*$G61,2),ROUND($K61*$F61,2)),IF(ISNUMBER($G61),ROUND($I61*$G61,2),ROUND($I61*$F61,2)))</f>
        <v>0</v>
      </c>
    </row>
    <row r="62" spans="1:13" ht="12.75" x14ac:dyDescent="0.15">
      <c r="A62" s="16" t="s">
        <v>110</v>
      </c>
      <c r="B62" s="17"/>
      <c r="C62" s="26" t="s">
        <v>111</v>
      </c>
      <c r="D62" s="19" t="s">
        <v>56</v>
      </c>
      <c r="E62" s="30">
        <v>11</v>
      </c>
      <c r="F62" s="30">
        <v>11</v>
      </c>
      <c r="G62" s="31"/>
      <c r="H62" s="22">
        <v>1</v>
      </c>
      <c r="I62" s="23"/>
      <c r="J62" s="24"/>
      <c r="K62" s="23"/>
      <c r="L62" s="23"/>
      <c r="M62" s="25">
        <f>IF(ISNUMBER($K62),IF(ISNUMBER($G62),ROUND($K62*$G62,2),ROUND($K62*$F62,2)),IF(ISNUMBER($G62),ROUND($I62*$G62,2),ROUND($I62*$F62,2)))</f>
        <v>0</v>
      </c>
    </row>
    <row r="63" spans="1:13" ht="12.75" x14ac:dyDescent="0.15">
      <c r="A63" s="36" t="s">
        <v>112</v>
      </c>
      <c r="B63" s="37"/>
      <c r="C63" s="38"/>
      <c r="D63" s="38"/>
      <c r="E63" s="39"/>
      <c r="F63" s="38"/>
      <c r="G63" s="40"/>
      <c r="H63" s="38"/>
      <c r="I63" s="41"/>
      <c r="M63" s="28">
        <f>SUM(M$61:M$62)</f>
        <v>0</v>
      </c>
    </row>
    <row r="64" spans="1:13" ht="18" x14ac:dyDescent="0.15">
      <c r="A64" s="42" t="s">
        <v>113</v>
      </c>
      <c r="B64" s="43"/>
      <c r="C64" s="44"/>
      <c r="D64" s="44"/>
      <c r="E64" s="45"/>
      <c r="F64" s="44"/>
      <c r="G64" s="44"/>
      <c r="H64" s="44"/>
      <c r="I64" s="46"/>
      <c r="M64" s="29">
        <f>M$58+SUM(M$61:M$62)</f>
        <v>0</v>
      </c>
    </row>
    <row r="65" spans="1:13" ht="12.75" x14ac:dyDescent="0.15">
      <c r="A65" s="16" t="s">
        <v>114</v>
      </c>
      <c r="B65" s="17"/>
      <c r="C65" s="18" t="s">
        <v>115</v>
      </c>
      <c r="D65" s="11"/>
      <c r="E65" s="12"/>
      <c r="F65" s="12"/>
      <c r="G65" s="13"/>
      <c r="H65" s="13"/>
      <c r="I65" s="14"/>
      <c r="J65" s="14"/>
      <c r="K65" s="14"/>
      <c r="L65" s="14"/>
      <c r="M65" s="15"/>
    </row>
    <row r="66" spans="1:13" ht="25.5" x14ac:dyDescent="0.15">
      <c r="A66" s="16" t="s">
        <v>116</v>
      </c>
      <c r="B66" s="17"/>
      <c r="C66" s="18" t="s">
        <v>117</v>
      </c>
      <c r="D66" s="11"/>
      <c r="E66" s="12"/>
      <c r="F66" s="12"/>
      <c r="G66" s="13"/>
      <c r="H66" s="13"/>
      <c r="I66" s="14"/>
      <c r="J66" s="14"/>
      <c r="K66" s="14"/>
      <c r="L66" s="14"/>
      <c r="M66" s="15"/>
    </row>
    <row r="67" spans="1:13" ht="12.75" x14ac:dyDescent="0.15">
      <c r="A67" s="16" t="s">
        <v>118</v>
      </c>
      <c r="B67" s="17"/>
      <c r="C67" s="26" t="s">
        <v>119</v>
      </c>
      <c r="D67" s="11"/>
      <c r="E67" s="12"/>
      <c r="F67" s="12"/>
      <c r="G67" s="13"/>
      <c r="H67" s="13"/>
      <c r="I67" s="14"/>
      <c r="J67" s="14"/>
      <c r="K67" s="14"/>
      <c r="L67" s="14"/>
      <c r="M67" s="15"/>
    </row>
    <row r="68" spans="1:13" ht="12.75" x14ac:dyDescent="0.15">
      <c r="A68" s="16" t="s">
        <v>120</v>
      </c>
      <c r="B68" s="17"/>
      <c r="C68" s="26" t="s">
        <v>121</v>
      </c>
      <c r="D68" s="19" t="s">
        <v>56</v>
      </c>
      <c r="E68" s="30">
        <v>160</v>
      </c>
      <c r="F68" s="30">
        <v>160</v>
      </c>
      <c r="G68" s="31"/>
      <c r="H68" s="22">
        <v>1</v>
      </c>
      <c r="I68" s="23"/>
      <c r="J68" s="24"/>
      <c r="K68" s="23"/>
      <c r="L68" s="23"/>
      <c r="M68" s="25">
        <f>IF(ISNUMBER($K68),IF(ISNUMBER($G68),ROUND($K68*$G68,2),ROUND($K68*$F68,2)),IF(ISNUMBER($G68),ROUND($I68*$G68,2),ROUND($I68*$F68,2)))</f>
        <v>0</v>
      </c>
    </row>
    <row r="69" spans="1:13" ht="12.75" x14ac:dyDescent="0.15">
      <c r="A69" s="16" t="s">
        <v>122</v>
      </c>
      <c r="B69" s="17"/>
      <c r="C69" s="26" t="s">
        <v>123</v>
      </c>
      <c r="D69" s="11"/>
      <c r="E69" s="12"/>
      <c r="F69" s="12"/>
      <c r="G69" s="13"/>
      <c r="H69" s="13"/>
      <c r="I69" s="14"/>
      <c r="J69" s="14"/>
      <c r="K69" s="14"/>
      <c r="L69" s="14"/>
      <c r="M69" s="15"/>
    </row>
    <row r="70" spans="1:13" ht="12.75" x14ac:dyDescent="0.15">
      <c r="A70" s="16" t="s">
        <v>124</v>
      </c>
      <c r="B70" s="17"/>
      <c r="C70" s="26" t="s">
        <v>121</v>
      </c>
      <c r="D70" s="19" t="s">
        <v>56</v>
      </c>
      <c r="E70" s="30">
        <v>180</v>
      </c>
      <c r="F70" s="30">
        <v>180</v>
      </c>
      <c r="G70" s="31"/>
      <c r="H70" s="22">
        <v>1</v>
      </c>
      <c r="I70" s="23"/>
      <c r="J70" s="24"/>
      <c r="K70" s="23"/>
      <c r="L70" s="23"/>
      <c r="M70" s="25">
        <f>IF(ISNUMBER($K70),IF(ISNUMBER($G70),ROUND($K70*$G70,2),ROUND($K70*$F70,2)),IF(ISNUMBER($G70),ROUND($I70*$G70,2),ROUND($I70*$F70,2)))</f>
        <v>0</v>
      </c>
    </row>
    <row r="71" spans="1:13" ht="12.75" x14ac:dyDescent="0.15">
      <c r="A71" s="36" t="s">
        <v>125</v>
      </c>
      <c r="B71" s="37"/>
      <c r="C71" s="38"/>
      <c r="D71" s="38"/>
      <c r="E71" s="39"/>
      <c r="F71" s="38"/>
      <c r="G71" s="40"/>
      <c r="H71" s="38"/>
      <c r="I71" s="41"/>
      <c r="M71" s="28">
        <f>M$68+M$70</f>
        <v>0</v>
      </c>
    </row>
    <row r="72" spans="1:13" ht="12.75" x14ac:dyDescent="0.15">
      <c r="A72" s="16" t="s">
        <v>126</v>
      </c>
      <c r="B72" s="17"/>
      <c r="C72" s="18" t="s">
        <v>127</v>
      </c>
      <c r="D72" s="11"/>
      <c r="E72" s="12"/>
      <c r="F72" s="12"/>
      <c r="G72" s="13"/>
      <c r="H72" s="13"/>
      <c r="I72" s="14"/>
      <c r="J72" s="14"/>
      <c r="K72" s="14"/>
      <c r="L72" s="14"/>
      <c r="M72" s="15"/>
    </row>
    <row r="73" spans="1:13" ht="12.75" x14ac:dyDescent="0.15">
      <c r="A73" s="16" t="s">
        <v>128</v>
      </c>
      <c r="B73" s="17"/>
      <c r="C73" s="26" t="s">
        <v>129</v>
      </c>
      <c r="D73" s="11"/>
      <c r="E73" s="12"/>
      <c r="F73" s="12"/>
      <c r="G73" s="13"/>
      <c r="H73" s="13"/>
      <c r="I73" s="14"/>
      <c r="J73" s="14"/>
      <c r="K73" s="14"/>
      <c r="L73" s="14"/>
      <c r="M73" s="15"/>
    </row>
    <row r="74" spans="1:13" ht="12.75" x14ac:dyDescent="0.15">
      <c r="A74" s="16" t="s">
        <v>130</v>
      </c>
      <c r="B74" s="17"/>
      <c r="C74" s="26" t="s">
        <v>131</v>
      </c>
      <c r="D74" s="11"/>
      <c r="E74" s="12"/>
      <c r="F74" s="12"/>
      <c r="G74" s="13"/>
      <c r="H74" s="13"/>
      <c r="I74" s="14"/>
      <c r="J74" s="14"/>
      <c r="K74" s="14"/>
      <c r="L74" s="14"/>
      <c r="M74" s="15"/>
    </row>
    <row r="75" spans="1:13" ht="12.75" x14ac:dyDescent="0.15">
      <c r="A75" s="16" t="s">
        <v>132</v>
      </c>
      <c r="B75" s="17"/>
      <c r="C75" s="32" t="s">
        <v>133</v>
      </c>
      <c r="D75" s="19" t="s">
        <v>56</v>
      </c>
      <c r="E75" s="30">
        <v>160</v>
      </c>
      <c r="F75" s="30">
        <v>160</v>
      </c>
      <c r="G75" s="31"/>
      <c r="H75" s="22">
        <v>1</v>
      </c>
      <c r="I75" s="23"/>
      <c r="J75" s="24"/>
      <c r="K75" s="23"/>
      <c r="L75" s="23"/>
      <c r="M75" s="25">
        <f>IF(ISNUMBER($K75),IF(ISNUMBER($G75),ROUND($K75*$G75,2),ROUND($K75*$F75,2)),IF(ISNUMBER($G75),ROUND($I75*$G75,2),ROUND($I75*$F75,2)))</f>
        <v>0</v>
      </c>
    </row>
    <row r="76" spans="1:13" ht="12.75" x14ac:dyDescent="0.15">
      <c r="A76" s="16" t="s">
        <v>134</v>
      </c>
      <c r="B76" s="17"/>
      <c r="C76" s="32" t="s">
        <v>135</v>
      </c>
      <c r="D76" s="19" t="s">
        <v>56</v>
      </c>
      <c r="E76" s="30">
        <v>180</v>
      </c>
      <c r="F76" s="30">
        <v>180</v>
      </c>
      <c r="G76" s="31"/>
      <c r="H76" s="22">
        <v>1</v>
      </c>
      <c r="I76" s="23"/>
      <c r="J76" s="24"/>
      <c r="K76" s="23"/>
      <c r="L76" s="23"/>
      <c r="M76" s="25">
        <f>IF(ISNUMBER($K76),IF(ISNUMBER($G76),ROUND($K76*$G76,2),ROUND($K76*$F76,2)),IF(ISNUMBER($G76),ROUND($I76*$G76,2),ROUND($I76*$F76,2)))</f>
        <v>0</v>
      </c>
    </row>
    <row r="77" spans="1:13" ht="12.75" x14ac:dyDescent="0.15">
      <c r="A77" s="16" t="s">
        <v>136</v>
      </c>
      <c r="B77" s="17"/>
      <c r="C77" s="26" t="s">
        <v>137</v>
      </c>
      <c r="D77" s="11"/>
      <c r="E77" s="12"/>
      <c r="F77" s="12"/>
      <c r="G77" s="13"/>
      <c r="H77" s="13"/>
      <c r="I77" s="14"/>
      <c r="J77" s="14"/>
      <c r="K77" s="14"/>
      <c r="L77" s="14"/>
      <c r="M77" s="15"/>
    </row>
    <row r="78" spans="1:13" ht="12.75" x14ac:dyDescent="0.15">
      <c r="A78" s="16" t="s">
        <v>138</v>
      </c>
      <c r="B78" s="17"/>
      <c r="C78" s="26" t="s">
        <v>139</v>
      </c>
      <c r="D78" s="19" t="s">
        <v>29</v>
      </c>
      <c r="E78" s="27">
        <v>59</v>
      </c>
      <c r="F78" s="27">
        <v>59</v>
      </c>
      <c r="G78" s="22"/>
      <c r="H78" s="22">
        <v>1</v>
      </c>
      <c r="I78" s="23"/>
      <c r="J78" s="24"/>
      <c r="K78" s="23"/>
      <c r="L78" s="23"/>
      <c r="M78" s="25">
        <f>IF(ISNUMBER($K78),IF(ISNUMBER($G78),ROUND($K78*$G78,2),ROUND($K78*$F78,2)),IF(ISNUMBER($G78),ROUND($I78*$G78,2),ROUND($I78*$F78,2)))</f>
        <v>0</v>
      </c>
    </row>
    <row r="79" spans="1:13" ht="12.75" x14ac:dyDescent="0.15">
      <c r="A79" s="16" t="s">
        <v>140</v>
      </c>
      <c r="B79" s="17"/>
      <c r="C79" s="26" t="s">
        <v>141</v>
      </c>
      <c r="D79" s="11"/>
      <c r="E79" s="12"/>
      <c r="F79" s="12"/>
      <c r="G79" s="13"/>
      <c r="H79" s="13"/>
      <c r="I79" s="14"/>
      <c r="J79" s="14"/>
      <c r="K79" s="14"/>
      <c r="L79" s="14"/>
      <c r="M79" s="15"/>
    </row>
    <row r="80" spans="1:13" ht="12.75" x14ac:dyDescent="0.15">
      <c r="A80" s="16" t="s">
        <v>142</v>
      </c>
      <c r="B80" s="17"/>
      <c r="C80" s="32" t="s">
        <v>133</v>
      </c>
      <c r="D80" s="19" t="s">
        <v>56</v>
      </c>
      <c r="E80" s="30">
        <v>100</v>
      </c>
      <c r="F80" s="30">
        <v>100</v>
      </c>
      <c r="G80" s="31"/>
      <c r="H80" s="22">
        <v>1</v>
      </c>
      <c r="I80" s="23"/>
      <c r="J80" s="24"/>
      <c r="K80" s="23"/>
      <c r="L80" s="23"/>
      <c r="M80" s="25">
        <f>IF(ISNUMBER($K80),IF(ISNUMBER($G80),ROUND($K80*$G80,2),ROUND($K80*$F80,2)),IF(ISNUMBER($G80),ROUND($I80*$G80,2),ROUND($I80*$F80,2)))</f>
        <v>0</v>
      </c>
    </row>
    <row r="81" spans="1:13" ht="12.75" x14ac:dyDescent="0.15">
      <c r="A81" s="36" t="s">
        <v>143</v>
      </c>
      <c r="B81" s="37"/>
      <c r="C81" s="38"/>
      <c r="D81" s="38"/>
      <c r="E81" s="39"/>
      <c r="F81" s="38"/>
      <c r="G81" s="40"/>
      <c r="H81" s="38"/>
      <c r="I81" s="41"/>
      <c r="M81" s="28">
        <f>SUM(M$75:M$76)+M$78+M$80</f>
        <v>0</v>
      </c>
    </row>
    <row r="82" spans="1:13" ht="12.75" x14ac:dyDescent="0.15">
      <c r="A82" s="16" t="s">
        <v>144</v>
      </c>
      <c r="B82" s="17"/>
      <c r="C82" s="18" t="s">
        <v>145</v>
      </c>
      <c r="D82" s="11"/>
      <c r="E82" s="12"/>
      <c r="F82" s="12"/>
      <c r="G82" s="13"/>
      <c r="H82" s="13"/>
      <c r="I82" s="14"/>
      <c r="J82" s="14"/>
      <c r="K82" s="14"/>
      <c r="L82" s="14"/>
      <c r="M82" s="15"/>
    </row>
    <row r="83" spans="1:13" ht="12.75" x14ac:dyDescent="0.15">
      <c r="A83" s="16" t="s">
        <v>146</v>
      </c>
      <c r="B83" s="17"/>
      <c r="C83" s="26" t="s">
        <v>147</v>
      </c>
      <c r="D83" s="19" t="s">
        <v>29</v>
      </c>
      <c r="E83" s="27">
        <v>15</v>
      </c>
      <c r="F83" s="27">
        <v>15</v>
      </c>
      <c r="G83" s="22"/>
      <c r="H83" s="22">
        <v>1</v>
      </c>
      <c r="I83" s="23"/>
      <c r="J83" s="24"/>
      <c r="K83" s="23"/>
      <c r="L83" s="23"/>
      <c r="M83" s="25">
        <f>IF(ISNUMBER($K83),IF(ISNUMBER($G83),ROUND($K83*$G83,2),ROUND($K83*$F83,2)),IF(ISNUMBER($G83),ROUND($I83*$G83,2),ROUND($I83*$F83,2)))</f>
        <v>0</v>
      </c>
    </row>
    <row r="84" spans="1:13" ht="12.75" x14ac:dyDescent="0.15">
      <c r="A84" s="36" t="s">
        <v>148</v>
      </c>
      <c r="B84" s="37"/>
      <c r="C84" s="38"/>
      <c r="D84" s="38"/>
      <c r="E84" s="39"/>
      <c r="F84" s="38"/>
      <c r="G84" s="40"/>
      <c r="H84" s="38"/>
      <c r="I84" s="41"/>
      <c r="M84" s="28">
        <f>M$83</f>
        <v>0</v>
      </c>
    </row>
    <row r="85" spans="1:13" ht="12.75" x14ac:dyDescent="0.15">
      <c r="A85" s="16" t="s">
        <v>149</v>
      </c>
      <c r="B85" s="17"/>
      <c r="C85" s="18" t="s">
        <v>150</v>
      </c>
      <c r="D85" s="11"/>
      <c r="E85" s="12"/>
      <c r="F85" s="12"/>
      <c r="G85" s="13"/>
      <c r="H85" s="13"/>
      <c r="I85" s="14"/>
      <c r="J85" s="14"/>
      <c r="K85" s="14"/>
      <c r="L85" s="14"/>
      <c r="M85" s="15"/>
    </row>
    <row r="86" spans="1:13" ht="12.75" x14ac:dyDescent="0.15">
      <c r="A86" s="16" t="s">
        <v>151</v>
      </c>
      <c r="B86" s="17"/>
      <c r="C86" s="26" t="s">
        <v>152</v>
      </c>
      <c r="D86" s="11"/>
      <c r="E86" s="12"/>
      <c r="F86" s="12"/>
      <c r="G86" s="13"/>
      <c r="H86" s="13"/>
      <c r="I86" s="14"/>
      <c r="J86" s="14"/>
      <c r="K86" s="14"/>
      <c r="L86" s="14"/>
      <c r="M86" s="15"/>
    </row>
    <row r="87" spans="1:13" ht="12.75" x14ac:dyDescent="0.15">
      <c r="A87" s="16" t="s">
        <v>153</v>
      </c>
      <c r="B87" s="17"/>
      <c r="C87" s="26" t="s">
        <v>154</v>
      </c>
      <c r="D87" s="19" t="s">
        <v>29</v>
      </c>
      <c r="E87" s="27">
        <v>8</v>
      </c>
      <c r="F87" s="27">
        <v>8</v>
      </c>
      <c r="G87" s="22"/>
      <c r="H87" s="22">
        <v>1</v>
      </c>
      <c r="I87" s="23"/>
      <c r="J87" s="24"/>
      <c r="K87" s="23"/>
      <c r="L87" s="23"/>
      <c r="M87" s="25">
        <f>IF(ISNUMBER($K87),IF(ISNUMBER($G87),ROUND($K87*$G87,2),ROUND($K87*$F87,2)),IF(ISNUMBER($G87),ROUND($I87*$G87,2),ROUND($I87*$F87,2)))</f>
        <v>0</v>
      </c>
    </row>
    <row r="88" spans="1:13" ht="12.75" x14ac:dyDescent="0.15">
      <c r="A88" s="16" t="s">
        <v>155</v>
      </c>
      <c r="B88" s="17"/>
      <c r="C88" s="26" t="s">
        <v>156</v>
      </c>
      <c r="D88" s="11"/>
      <c r="E88" s="12"/>
      <c r="F88" s="12"/>
      <c r="G88" s="13"/>
      <c r="H88" s="13"/>
      <c r="I88" s="14"/>
      <c r="J88" s="14"/>
      <c r="K88" s="14"/>
      <c r="L88" s="14"/>
      <c r="M88" s="15"/>
    </row>
    <row r="89" spans="1:13" ht="12.75" x14ac:dyDescent="0.15">
      <c r="A89" s="16" t="s">
        <v>157</v>
      </c>
      <c r="B89" s="17"/>
      <c r="C89" s="26" t="s">
        <v>158</v>
      </c>
      <c r="D89" s="19" t="s">
        <v>56</v>
      </c>
      <c r="E89" s="30">
        <v>35</v>
      </c>
      <c r="F89" s="30">
        <v>35</v>
      </c>
      <c r="G89" s="31"/>
      <c r="H89" s="22">
        <v>1</v>
      </c>
      <c r="I89" s="23"/>
      <c r="J89" s="24"/>
      <c r="K89" s="23"/>
      <c r="L89" s="23"/>
      <c r="M89" s="25">
        <f>IF(ISNUMBER($K89),IF(ISNUMBER($G89),ROUND($K89*$G89,2),ROUND($K89*$F89,2)),IF(ISNUMBER($G89),ROUND($I89*$G89,2),ROUND($I89*$F89,2)))</f>
        <v>0</v>
      </c>
    </row>
    <row r="90" spans="1:13" ht="12.75" x14ac:dyDescent="0.15">
      <c r="A90" s="16" t="s">
        <v>159</v>
      </c>
      <c r="B90" s="17"/>
      <c r="C90" s="26" t="s">
        <v>160</v>
      </c>
      <c r="D90" s="19" t="s">
        <v>29</v>
      </c>
      <c r="E90" s="27">
        <v>39</v>
      </c>
      <c r="F90" s="27">
        <v>39</v>
      </c>
      <c r="G90" s="22"/>
      <c r="H90" s="22">
        <v>1</v>
      </c>
      <c r="I90" s="23"/>
      <c r="J90" s="24"/>
      <c r="K90" s="23"/>
      <c r="L90" s="23"/>
      <c r="M90" s="25">
        <f>IF(ISNUMBER($K90),IF(ISNUMBER($G90),ROUND($K90*$G90,2),ROUND($K90*$F90,2)),IF(ISNUMBER($G90),ROUND($I90*$G90,2),ROUND($I90*$F90,2)))</f>
        <v>0</v>
      </c>
    </row>
    <row r="91" spans="1:13" ht="12.75" x14ac:dyDescent="0.15">
      <c r="A91" s="36" t="s">
        <v>161</v>
      </c>
      <c r="B91" s="37"/>
      <c r="C91" s="38"/>
      <c r="D91" s="38"/>
      <c r="E91" s="39"/>
      <c r="F91" s="38"/>
      <c r="G91" s="40"/>
      <c r="H91" s="38"/>
      <c r="I91" s="41"/>
      <c r="M91" s="28">
        <f>M$87+SUM(M$89:M$90)</f>
        <v>0</v>
      </c>
    </row>
    <row r="92" spans="1:13" ht="12.75" x14ac:dyDescent="0.15">
      <c r="A92" s="16" t="s">
        <v>162</v>
      </c>
      <c r="B92" s="17"/>
      <c r="C92" s="18" t="s">
        <v>163</v>
      </c>
      <c r="D92" s="19" t="s">
        <v>20</v>
      </c>
      <c r="E92" s="27">
        <v>1</v>
      </c>
      <c r="F92" s="27">
        <v>1</v>
      </c>
      <c r="G92" s="22"/>
      <c r="H92" s="22">
        <v>1</v>
      </c>
      <c r="I92" s="23"/>
      <c r="J92" s="24"/>
      <c r="K92" s="23"/>
      <c r="L92" s="23"/>
      <c r="M92" s="25">
        <f>IF(ISNUMBER($K92),IF(ISNUMBER($G92),ROUND($K92*$G92,2),ROUND($K92*$F92,2)),IF(ISNUMBER($G92),ROUND($I92*$G92,2),ROUND($I92*$F92,2)))</f>
        <v>0</v>
      </c>
    </row>
    <row r="93" spans="1:13" ht="18" x14ac:dyDescent="0.15">
      <c r="A93" s="42" t="s">
        <v>164</v>
      </c>
      <c r="B93" s="43"/>
      <c r="C93" s="44"/>
      <c r="D93" s="44"/>
      <c r="E93" s="45"/>
      <c r="F93" s="44"/>
      <c r="G93" s="44"/>
      <c r="H93" s="44"/>
      <c r="I93" s="46"/>
      <c r="M93" s="29">
        <f>M$68+M$70+SUM(M$75:M$76)+M$78+M$80+M$83+M$87+SUM(M$89:M$90)+M$92</f>
        <v>0</v>
      </c>
    </row>
    <row r="94" spans="1:13" ht="12.75" x14ac:dyDescent="0.15">
      <c r="A94" s="16" t="s">
        <v>165</v>
      </c>
      <c r="B94" s="17"/>
      <c r="C94" s="18" t="s">
        <v>166</v>
      </c>
      <c r="D94" s="11"/>
      <c r="E94" s="12"/>
      <c r="F94" s="12"/>
      <c r="G94" s="13"/>
      <c r="H94" s="13"/>
      <c r="I94" s="14"/>
      <c r="J94" s="14"/>
      <c r="K94" s="14"/>
      <c r="L94" s="14"/>
      <c r="M94" s="15"/>
    </row>
    <row r="95" spans="1:13" ht="25.5" x14ac:dyDescent="0.15">
      <c r="A95" s="16" t="s">
        <v>167</v>
      </c>
      <c r="B95" s="17"/>
      <c r="C95" s="18" t="s">
        <v>117</v>
      </c>
      <c r="D95" s="11"/>
      <c r="E95" s="12"/>
      <c r="F95" s="12"/>
      <c r="G95" s="13"/>
      <c r="H95" s="13"/>
      <c r="I95" s="14"/>
      <c r="J95" s="14"/>
      <c r="K95" s="14"/>
      <c r="L95" s="14"/>
      <c r="M95" s="15"/>
    </row>
    <row r="96" spans="1:13" ht="12.75" x14ac:dyDescent="0.15">
      <c r="A96" s="16" t="s">
        <v>168</v>
      </c>
      <c r="B96" s="17"/>
      <c r="C96" s="26" t="s">
        <v>119</v>
      </c>
      <c r="D96" s="11"/>
      <c r="E96" s="12"/>
      <c r="F96" s="12"/>
      <c r="G96" s="13"/>
      <c r="H96" s="13"/>
      <c r="I96" s="14"/>
      <c r="J96" s="14"/>
      <c r="K96" s="14"/>
      <c r="L96" s="14"/>
      <c r="M96" s="15"/>
    </row>
    <row r="97" spans="1:13" ht="12.75" x14ac:dyDescent="0.15">
      <c r="A97" s="16" t="s">
        <v>169</v>
      </c>
      <c r="B97" s="17"/>
      <c r="C97" s="26" t="s">
        <v>121</v>
      </c>
      <c r="D97" s="19" t="s">
        <v>56</v>
      </c>
      <c r="E97" s="30">
        <v>275</v>
      </c>
      <c r="F97" s="30">
        <v>275</v>
      </c>
      <c r="G97" s="31"/>
      <c r="H97" s="22">
        <v>1</v>
      </c>
      <c r="I97" s="23"/>
      <c r="J97" s="24"/>
      <c r="K97" s="23"/>
      <c r="L97" s="23"/>
      <c r="M97" s="25">
        <f>IF(ISNUMBER($K97),IF(ISNUMBER($G97),ROUND($K97*$G97,2),ROUND($K97*$F97,2)),IF(ISNUMBER($G97),ROUND($I97*$G97,2),ROUND($I97*$F97,2)))</f>
        <v>0</v>
      </c>
    </row>
    <row r="98" spans="1:13" ht="12.75" x14ac:dyDescent="0.15">
      <c r="A98" s="36" t="s">
        <v>125</v>
      </c>
      <c r="B98" s="37"/>
      <c r="C98" s="38"/>
      <c r="D98" s="38"/>
      <c r="E98" s="39"/>
      <c r="F98" s="38"/>
      <c r="G98" s="40"/>
      <c r="H98" s="38"/>
      <c r="I98" s="41"/>
      <c r="M98" s="28">
        <f>M$97</f>
        <v>0</v>
      </c>
    </row>
    <row r="99" spans="1:13" ht="12.75" x14ac:dyDescent="0.15">
      <c r="A99" s="16" t="s">
        <v>170</v>
      </c>
      <c r="B99" s="17"/>
      <c r="C99" s="18" t="s">
        <v>127</v>
      </c>
      <c r="D99" s="11"/>
      <c r="E99" s="12"/>
      <c r="F99" s="12"/>
      <c r="G99" s="13"/>
      <c r="H99" s="13"/>
      <c r="I99" s="14"/>
      <c r="J99" s="14"/>
      <c r="K99" s="14"/>
      <c r="L99" s="14"/>
      <c r="M99" s="15"/>
    </row>
    <row r="100" spans="1:13" ht="12.75" x14ac:dyDescent="0.15">
      <c r="A100" s="16" t="s">
        <v>171</v>
      </c>
      <c r="B100" s="17"/>
      <c r="C100" s="26" t="s">
        <v>129</v>
      </c>
      <c r="D100" s="11"/>
      <c r="E100" s="12"/>
      <c r="F100" s="12"/>
      <c r="G100" s="13"/>
      <c r="H100" s="13"/>
      <c r="I100" s="14"/>
      <c r="J100" s="14"/>
      <c r="K100" s="14"/>
      <c r="L100" s="14"/>
      <c r="M100" s="15"/>
    </row>
    <row r="101" spans="1:13" ht="12.75" x14ac:dyDescent="0.15">
      <c r="A101" s="16" t="s">
        <v>172</v>
      </c>
      <c r="B101" s="17"/>
      <c r="C101" s="26" t="s">
        <v>131</v>
      </c>
      <c r="D101" s="11"/>
      <c r="E101" s="12"/>
      <c r="F101" s="12"/>
      <c r="G101" s="13"/>
      <c r="H101" s="13"/>
      <c r="I101" s="14"/>
      <c r="J101" s="14"/>
      <c r="K101" s="14"/>
      <c r="L101" s="14"/>
      <c r="M101" s="15"/>
    </row>
    <row r="102" spans="1:13" ht="12.75" x14ac:dyDescent="0.15">
      <c r="A102" s="16" t="s">
        <v>173</v>
      </c>
      <c r="B102" s="17"/>
      <c r="C102" s="32" t="s">
        <v>174</v>
      </c>
      <c r="D102" s="19" t="s">
        <v>56</v>
      </c>
      <c r="E102" s="30">
        <v>95</v>
      </c>
      <c r="F102" s="30">
        <v>95</v>
      </c>
      <c r="G102" s="31"/>
      <c r="H102" s="22">
        <v>1</v>
      </c>
      <c r="I102" s="23"/>
      <c r="J102" s="24"/>
      <c r="K102" s="23"/>
      <c r="L102" s="23"/>
      <c r="M102" s="25">
        <f>IF(ISNUMBER($K102),IF(ISNUMBER($G102),ROUND($K102*$G102,2),ROUND($K102*$F102,2)),IF(ISNUMBER($G102),ROUND($I102*$G102,2),ROUND($I102*$F102,2)))</f>
        <v>0</v>
      </c>
    </row>
    <row r="103" spans="1:13" ht="12.75" x14ac:dyDescent="0.15">
      <c r="A103" s="16" t="s">
        <v>175</v>
      </c>
      <c r="B103" s="17"/>
      <c r="C103" s="26" t="s">
        <v>176</v>
      </c>
      <c r="D103" s="19" t="s">
        <v>56</v>
      </c>
      <c r="E103" s="30">
        <v>180</v>
      </c>
      <c r="F103" s="30">
        <v>180</v>
      </c>
      <c r="G103" s="31"/>
      <c r="H103" s="22">
        <v>1</v>
      </c>
      <c r="I103" s="23"/>
      <c r="J103" s="24"/>
      <c r="K103" s="23"/>
      <c r="L103" s="23"/>
      <c r="M103" s="25">
        <f>IF(ISNUMBER($K103),IF(ISNUMBER($G103),ROUND($K103*$G103,2),ROUND($K103*$F103,2)),IF(ISNUMBER($G103),ROUND($I103*$G103,2),ROUND($I103*$F103,2)))</f>
        <v>0</v>
      </c>
    </row>
    <row r="104" spans="1:13" ht="12.75" x14ac:dyDescent="0.15">
      <c r="A104" s="16" t="s">
        <v>177</v>
      </c>
      <c r="B104" s="17"/>
      <c r="C104" s="26" t="s">
        <v>141</v>
      </c>
      <c r="D104" s="11"/>
      <c r="E104" s="12"/>
      <c r="F104" s="12"/>
      <c r="G104" s="13"/>
      <c r="H104" s="13"/>
      <c r="I104" s="14"/>
      <c r="J104" s="14"/>
      <c r="K104" s="14"/>
      <c r="L104" s="14"/>
      <c r="M104" s="15"/>
    </row>
    <row r="105" spans="1:13" ht="12.75" x14ac:dyDescent="0.15">
      <c r="A105" s="16" t="s">
        <v>178</v>
      </c>
      <c r="B105" s="17"/>
      <c r="C105" s="26" t="s">
        <v>174</v>
      </c>
      <c r="D105" s="19" t="s">
        <v>56</v>
      </c>
      <c r="E105" s="30">
        <v>50</v>
      </c>
      <c r="F105" s="30">
        <v>50</v>
      </c>
      <c r="G105" s="31"/>
      <c r="H105" s="22">
        <v>1</v>
      </c>
      <c r="I105" s="23"/>
      <c r="J105" s="24"/>
      <c r="K105" s="23"/>
      <c r="L105" s="23"/>
      <c r="M105" s="25">
        <f>IF(ISNUMBER($K105),IF(ISNUMBER($G105),ROUND($K105*$G105,2),ROUND($K105*$F105,2)),IF(ISNUMBER($G105),ROUND($I105*$G105,2),ROUND($I105*$F105,2)))</f>
        <v>0</v>
      </c>
    </row>
    <row r="106" spans="1:13" ht="12.75" x14ac:dyDescent="0.15">
      <c r="A106" s="16" t="s">
        <v>179</v>
      </c>
      <c r="B106" s="17"/>
      <c r="C106" s="26" t="s">
        <v>137</v>
      </c>
      <c r="D106" s="11"/>
      <c r="E106" s="12"/>
      <c r="F106" s="12"/>
      <c r="G106" s="13"/>
      <c r="H106" s="13"/>
      <c r="I106" s="14"/>
      <c r="J106" s="14"/>
      <c r="K106" s="14"/>
      <c r="L106" s="14"/>
      <c r="M106" s="15"/>
    </row>
    <row r="107" spans="1:13" ht="12.75" x14ac:dyDescent="0.15">
      <c r="A107" s="16" t="s">
        <v>180</v>
      </c>
      <c r="B107" s="17"/>
      <c r="C107" s="32" t="s">
        <v>181</v>
      </c>
      <c r="D107" s="19" t="s">
        <v>29</v>
      </c>
      <c r="E107" s="27">
        <v>41</v>
      </c>
      <c r="F107" s="27">
        <v>41</v>
      </c>
      <c r="G107" s="22"/>
      <c r="H107" s="22">
        <v>1</v>
      </c>
      <c r="I107" s="23"/>
      <c r="J107" s="24"/>
      <c r="K107" s="23"/>
      <c r="L107" s="23"/>
      <c r="M107" s="25">
        <f>IF(ISNUMBER($K107),IF(ISNUMBER($G107),ROUND($K107*$G107,2),ROUND($K107*$F107,2)),IF(ISNUMBER($G107),ROUND($I107*$G107,2),ROUND($I107*$F107,2)))</f>
        <v>0</v>
      </c>
    </row>
    <row r="108" spans="1:13" ht="12.75" x14ac:dyDescent="0.15">
      <c r="A108" s="36" t="s">
        <v>143</v>
      </c>
      <c r="B108" s="37"/>
      <c r="C108" s="38"/>
      <c r="D108" s="38"/>
      <c r="E108" s="39"/>
      <c r="F108" s="38"/>
      <c r="G108" s="40"/>
      <c r="H108" s="38"/>
      <c r="I108" s="41"/>
      <c r="M108" s="28">
        <f>SUM(M$102:M$103)+M$105+M$107</f>
        <v>0</v>
      </c>
    </row>
    <row r="109" spans="1:13" ht="12.75" x14ac:dyDescent="0.15">
      <c r="A109" s="16" t="s">
        <v>182</v>
      </c>
      <c r="B109" s="17"/>
      <c r="C109" s="18" t="s">
        <v>145</v>
      </c>
      <c r="D109" s="11"/>
      <c r="E109" s="12"/>
      <c r="F109" s="12"/>
      <c r="G109" s="13"/>
      <c r="H109" s="13"/>
      <c r="I109" s="14"/>
      <c r="J109" s="14"/>
      <c r="K109" s="14"/>
      <c r="L109" s="14"/>
      <c r="M109" s="15"/>
    </row>
    <row r="110" spans="1:13" ht="12.75" x14ac:dyDescent="0.15">
      <c r="A110" s="16" t="s">
        <v>183</v>
      </c>
      <c r="B110" s="17"/>
      <c r="C110" s="26" t="s">
        <v>184</v>
      </c>
      <c r="D110" s="19" t="s">
        <v>29</v>
      </c>
      <c r="E110" s="27">
        <v>16</v>
      </c>
      <c r="F110" s="27">
        <v>16</v>
      </c>
      <c r="G110" s="22"/>
      <c r="H110" s="22">
        <v>1</v>
      </c>
      <c r="I110" s="23"/>
      <c r="J110" s="24"/>
      <c r="K110" s="23"/>
      <c r="L110" s="23"/>
      <c r="M110" s="25">
        <f>IF(ISNUMBER($K110),IF(ISNUMBER($G110),ROUND($K110*$G110,2),ROUND($K110*$F110,2)),IF(ISNUMBER($G110),ROUND($I110*$G110,2),ROUND($I110*$F110,2)))</f>
        <v>0</v>
      </c>
    </row>
    <row r="111" spans="1:13" ht="12.75" x14ac:dyDescent="0.15">
      <c r="A111" s="36" t="s">
        <v>148</v>
      </c>
      <c r="B111" s="37"/>
      <c r="C111" s="38"/>
      <c r="D111" s="38"/>
      <c r="E111" s="39"/>
      <c r="F111" s="38"/>
      <c r="G111" s="40"/>
      <c r="H111" s="38"/>
      <c r="I111" s="41"/>
      <c r="M111" s="28">
        <f>M$110</f>
        <v>0</v>
      </c>
    </row>
    <row r="112" spans="1:13" ht="12.75" x14ac:dyDescent="0.15">
      <c r="A112" s="16" t="s">
        <v>185</v>
      </c>
      <c r="B112" s="17"/>
      <c r="C112" s="18" t="s">
        <v>186</v>
      </c>
      <c r="D112" s="19" t="s">
        <v>29</v>
      </c>
      <c r="E112" s="27">
        <v>41</v>
      </c>
      <c r="F112" s="27">
        <v>41</v>
      </c>
      <c r="G112" s="22"/>
      <c r="H112" s="22">
        <v>1</v>
      </c>
      <c r="I112" s="23"/>
      <c r="J112" s="24"/>
      <c r="K112" s="23"/>
      <c r="L112" s="23"/>
      <c r="M112" s="25">
        <f>IF(ISNUMBER($K112),IF(ISNUMBER($G112),ROUND($K112*$G112,2),ROUND($K112*$F112,2)),IF(ISNUMBER($G112),ROUND($I112*$G112,2),ROUND($I112*$F112,2)))</f>
        <v>0</v>
      </c>
    </row>
    <row r="113" spans="1:13" ht="12.75" x14ac:dyDescent="0.15">
      <c r="A113" s="16" t="s">
        <v>187</v>
      </c>
      <c r="B113" s="17"/>
      <c r="C113" s="18" t="s">
        <v>163</v>
      </c>
      <c r="D113" s="19" t="s">
        <v>20</v>
      </c>
      <c r="E113" s="27">
        <v>1</v>
      </c>
      <c r="F113" s="27">
        <v>1</v>
      </c>
      <c r="G113" s="22"/>
      <c r="H113" s="22">
        <v>1</v>
      </c>
      <c r="I113" s="23"/>
      <c r="J113" s="24"/>
      <c r="K113" s="23"/>
      <c r="L113" s="23"/>
      <c r="M113" s="25">
        <f>IF(ISNUMBER($K113),IF(ISNUMBER($G113),ROUND($K113*$G113,2),ROUND($K113*$F113,2)),IF(ISNUMBER($G113),ROUND($I113*$G113,2),ROUND($I113*$F113,2)))</f>
        <v>0</v>
      </c>
    </row>
    <row r="114" spans="1:13" ht="18" x14ac:dyDescent="0.15">
      <c r="A114" s="42" t="s">
        <v>188</v>
      </c>
      <c r="B114" s="43"/>
      <c r="C114" s="44"/>
      <c r="D114" s="44"/>
      <c r="E114" s="45"/>
      <c r="F114" s="44"/>
      <c r="G114" s="44"/>
      <c r="H114" s="44"/>
      <c r="I114" s="46"/>
      <c r="M114" s="29">
        <f>M$97+SUM(M$102:M$103)+M$105+M$107+M$110+SUM(M$112:M$113)</f>
        <v>0</v>
      </c>
    </row>
    <row r="115" spans="1:13" ht="12.75" x14ac:dyDescent="0.15">
      <c r="A115" s="16" t="s">
        <v>189</v>
      </c>
      <c r="B115" s="17"/>
      <c r="C115" s="18" t="s">
        <v>190</v>
      </c>
      <c r="D115" s="11"/>
      <c r="E115" s="12"/>
      <c r="F115" s="12"/>
      <c r="G115" s="13"/>
      <c r="H115" s="13"/>
      <c r="I115" s="14"/>
      <c r="J115" s="14"/>
      <c r="K115" s="14"/>
      <c r="L115" s="14"/>
      <c r="M115" s="15"/>
    </row>
    <row r="116" spans="1:13" ht="25.5" x14ac:dyDescent="0.15">
      <c r="A116" s="16" t="s">
        <v>191</v>
      </c>
      <c r="B116" s="17"/>
      <c r="C116" s="18" t="s">
        <v>192</v>
      </c>
      <c r="D116" s="19" t="s">
        <v>20</v>
      </c>
      <c r="E116" s="27">
        <v>1</v>
      </c>
      <c r="F116" s="27">
        <v>1</v>
      </c>
      <c r="G116" s="22"/>
      <c r="H116" s="22">
        <v>1</v>
      </c>
      <c r="I116" s="23"/>
      <c r="J116" s="24"/>
      <c r="K116" s="23"/>
      <c r="L116" s="23"/>
      <c r="M116" s="25">
        <f>IF(ISNUMBER($K116),IF(ISNUMBER($G116),ROUND($K116*$G116,2),ROUND($K116*$F116,2)),IF(ISNUMBER($G116),ROUND($I116*$G116,2),ROUND($I116*$F116,2)))</f>
        <v>0</v>
      </c>
    </row>
    <row r="117" spans="1:13" ht="12.75" x14ac:dyDescent="0.15">
      <c r="A117" s="16" t="s">
        <v>193</v>
      </c>
      <c r="B117" s="17"/>
      <c r="C117" s="18" t="s">
        <v>194</v>
      </c>
      <c r="D117" s="11"/>
      <c r="E117" s="12"/>
      <c r="F117" s="12"/>
      <c r="G117" s="13"/>
      <c r="H117" s="13"/>
      <c r="I117" s="14"/>
      <c r="J117" s="14"/>
      <c r="K117" s="14"/>
      <c r="L117" s="14"/>
      <c r="M117" s="15"/>
    </row>
    <row r="118" spans="1:13" ht="12.75" x14ac:dyDescent="0.15">
      <c r="A118" s="16" t="s">
        <v>195</v>
      </c>
      <c r="B118" s="17"/>
      <c r="C118" s="26" t="s">
        <v>196</v>
      </c>
      <c r="D118" s="19" t="s">
        <v>56</v>
      </c>
      <c r="E118" s="30">
        <v>360</v>
      </c>
      <c r="F118" s="30">
        <v>360</v>
      </c>
      <c r="G118" s="31"/>
      <c r="H118" s="22">
        <v>1</v>
      </c>
      <c r="I118" s="23"/>
      <c r="J118" s="24"/>
      <c r="K118" s="23"/>
      <c r="L118" s="23"/>
      <c r="M118" s="25">
        <f>IF(ISNUMBER($K118),IF(ISNUMBER($G118),ROUND($K118*$G118,2),ROUND($K118*$F118,2)),IF(ISNUMBER($G118),ROUND($I118*$G118,2),ROUND($I118*$F118,2)))</f>
        <v>0</v>
      </c>
    </row>
    <row r="119" spans="1:13" ht="12.75" x14ac:dyDescent="0.15">
      <c r="A119" s="36" t="s">
        <v>197</v>
      </c>
      <c r="B119" s="37"/>
      <c r="C119" s="38"/>
      <c r="D119" s="38"/>
      <c r="E119" s="39"/>
      <c r="F119" s="38"/>
      <c r="G119" s="40"/>
      <c r="H119" s="38"/>
      <c r="I119" s="41"/>
      <c r="M119" s="28">
        <f>M$118</f>
        <v>0</v>
      </c>
    </row>
    <row r="120" spans="1:13" ht="25.5" x14ac:dyDescent="0.15">
      <c r="A120" s="16" t="s">
        <v>198</v>
      </c>
      <c r="B120" s="17"/>
      <c r="C120" s="18" t="s">
        <v>199</v>
      </c>
      <c r="D120" s="11"/>
      <c r="E120" s="12"/>
      <c r="F120" s="12"/>
      <c r="G120" s="13"/>
      <c r="H120" s="13"/>
      <c r="I120" s="14"/>
      <c r="J120" s="14"/>
      <c r="K120" s="14"/>
      <c r="L120" s="14"/>
      <c r="M120" s="15"/>
    </row>
    <row r="121" spans="1:13" ht="12.75" x14ac:dyDescent="0.15">
      <c r="A121" s="16" t="s">
        <v>200</v>
      </c>
      <c r="B121" s="17"/>
      <c r="C121" s="26" t="s">
        <v>201</v>
      </c>
      <c r="D121" s="19" t="s">
        <v>56</v>
      </c>
      <c r="E121" s="30">
        <v>175</v>
      </c>
      <c r="F121" s="30">
        <v>175</v>
      </c>
      <c r="G121" s="31"/>
      <c r="H121" s="22">
        <v>1</v>
      </c>
      <c r="I121" s="23"/>
      <c r="J121" s="24"/>
      <c r="K121" s="23"/>
      <c r="L121" s="23"/>
      <c r="M121" s="25">
        <f>IF(ISNUMBER($K121),IF(ISNUMBER($G121),ROUND($K121*$G121,2),ROUND($K121*$F121,2)),IF(ISNUMBER($G121),ROUND($I121*$G121,2),ROUND($I121*$F121,2)))</f>
        <v>0</v>
      </c>
    </row>
    <row r="122" spans="1:13" ht="12.75" x14ac:dyDescent="0.15">
      <c r="A122" s="16" t="s">
        <v>202</v>
      </c>
      <c r="B122" s="17"/>
      <c r="C122" s="26" t="s">
        <v>203</v>
      </c>
      <c r="D122" s="19" t="s">
        <v>56</v>
      </c>
      <c r="E122" s="30">
        <v>185</v>
      </c>
      <c r="F122" s="30">
        <v>185</v>
      </c>
      <c r="G122" s="31"/>
      <c r="H122" s="22">
        <v>1</v>
      </c>
      <c r="I122" s="23"/>
      <c r="J122" s="24"/>
      <c r="K122" s="23"/>
      <c r="L122" s="23"/>
      <c r="M122" s="25">
        <f>IF(ISNUMBER($K122),IF(ISNUMBER($G122),ROUND($K122*$G122,2),ROUND($K122*$F122,2)),IF(ISNUMBER($G122),ROUND($I122*$G122,2),ROUND($I122*$F122,2)))</f>
        <v>0</v>
      </c>
    </row>
    <row r="123" spans="1:13" ht="12.75" x14ac:dyDescent="0.15">
      <c r="A123" s="36" t="s">
        <v>204</v>
      </c>
      <c r="B123" s="37"/>
      <c r="C123" s="38"/>
      <c r="D123" s="38"/>
      <c r="E123" s="39"/>
      <c r="F123" s="38"/>
      <c r="G123" s="40"/>
      <c r="H123" s="38"/>
      <c r="I123" s="41"/>
      <c r="M123" s="28">
        <f>SUM(M$121:M$122)</f>
        <v>0</v>
      </c>
    </row>
    <row r="124" spans="1:13" ht="12.75" x14ac:dyDescent="0.15">
      <c r="A124" s="16" t="s">
        <v>205</v>
      </c>
      <c r="B124" s="17"/>
      <c r="C124" s="18" t="s">
        <v>206</v>
      </c>
      <c r="D124" s="11"/>
      <c r="E124" s="12"/>
      <c r="F124" s="12"/>
      <c r="G124" s="13"/>
      <c r="H124" s="13"/>
      <c r="I124" s="14"/>
      <c r="J124" s="14"/>
      <c r="K124" s="14"/>
      <c r="L124" s="14"/>
      <c r="M124" s="15"/>
    </row>
    <row r="125" spans="1:13" ht="12.75" x14ac:dyDescent="0.15">
      <c r="A125" s="16" t="s">
        <v>207</v>
      </c>
      <c r="B125" s="17"/>
      <c r="C125" s="26" t="s">
        <v>208</v>
      </c>
      <c r="D125" s="19" t="s">
        <v>29</v>
      </c>
      <c r="E125" s="27">
        <v>18</v>
      </c>
      <c r="F125" s="27">
        <v>18</v>
      </c>
      <c r="G125" s="22"/>
      <c r="H125" s="22">
        <v>1</v>
      </c>
      <c r="I125" s="23"/>
      <c r="J125" s="24"/>
      <c r="K125" s="23"/>
      <c r="L125" s="23"/>
      <c r="M125" s="25">
        <f>IF(ISNUMBER($K125),IF(ISNUMBER($G125),ROUND($K125*$G125,2),ROUND($K125*$F125,2)),IF(ISNUMBER($G125),ROUND($I125*$G125,2),ROUND($I125*$F125,2)))</f>
        <v>0</v>
      </c>
    </row>
    <row r="126" spans="1:13" ht="12.75" x14ac:dyDescent="0.15">
      <c r="A126" s="16" t="s">
        <v>209</v>
      </c>
      <c r="B126" s="17"/>
      <c r="C126" s="26" t="s">
        <v>210</v>
      </c>
      <c r="D126" s="19" t="s">
        <v>29</v>
      </c>
      <c r="E126" s="27">
        <v>1</v>
      </c>
      <c r="F126" s="27">
        <v>1</v>
      </c>
      <c r="G126" s="22"/>
      <c r="H126" s="22">
        <v>1</v>
      </c>
      <c r="I126" s="23"/>
      <c r="J126" s="24"/>
      <c r="K126" s="23"/>
      <c r="L126" s="23"/>
      <c r="M126" s="25">
        <f>IF(ISNUMBER($K126),IF(ISNUMBER($G126),ROUND($K126*$G126,2),ROUND($K126*$F126,2)),IF(ISNUMBER($G126),ROUND($I126*$G126,2),ROUND($I126*$F126,2)))</f>
        <v>0</v>
      </c>
    </row>
    <row r="127" spans="1:13" ht="12.75" x14ac:dyDescent="0.15">
      <c r="A127" s="36" t="s">
        <v>211</v>
      </c>
      <c r="B127" s="37"/>
      <c r="C127" s="38"/>
      <c r="D127" s="38"/>
      <c r="E127" s="39"/>
      <c r="F127" s="38"/>
      <c r="G127" s="40"/>
      <c r="H127" s="38"/>
      <c r="I127" s="41"/>
      <c r="M127" s="28">
        <f>SUM(M$125:M$126)</f>
        <v>0</v>
      </c>
    </row>
    <row r="128" spans="1:13" ht="12.75" x14ac:dyDescent="0.15">
      <c r="A128" s="16" t="s">
        <v>212</v>
      </c>
      <c r="B128" s="17"/>
      <c r="C128" s="18" t="s">
        <v>213</v>
      </c>
      <c r="D128" s="11"/>
      <c r="E128" s="12"/>
      <c r="F128" s="12"/>
      <c r="G128" s="13"/>
      <c r="H128" s="13"/>
      <c r="I128" s="14"/>
      <c r="J128" s="14"/>
      <c r="K128" s="14"/>
      <c r="L128" s="14"/>
      <c r="M128" s="15"/>
    </row>
    <row r="129" spans="1:13" ht="12.75" x14ac:dyDescent="0.15">
      <c r="A129" s="16" t="s">
        <v>214</v>
      </c>
      <c r="B129" s="17"/>
      <c r="C129" s="26" t="s">
        <v>215</v>
      </c>
      <c r="D129" s="11"/>
      <c r="E129" s="12"/>
      <c r="F129" s="12"/>
      <c r="G129" s="13"/>
      <c r="H129" s="13"/>
      <c r="I129" s="14"/>
      <c r="J129" s="14"/>
      <c r="K129" s="14"/>
      <c r="L129" s="14"/>
      <c r="M129" s="15"/>
    </row>
    <row r="130" spans="1:13" ht="12.75" x14ac:dyDescent="0.15">
      <c r="A130" s="16" t="s">
        <v>216</v>
      </c>
      <c r="B130" s="17"/>
      <c r="C130" s="26" t="s">
        <v>217</v>
      </c>
      <c r="D130" s="19" t="s">
        <v>29</v>
      </c>
      <c r="E130" s="27">
        <v>5</v>
      </c>
      <c r="F130" s="27">
        <v>5</v>
      </c>
      <c r="G130" s="22"/>
      <c r="H130" s="22">
        <v>1</v>
      </c>
      <c r="I130" s="23"/>
      <c r="J130" s="24"/>
      <c r="K130" s="23"/>
      <c r="L130" s="23"/>
      <c r="M130" s="25">
        <f>IF(ISNUMBER($K130),IF(ISNUMBER($G130),ROUND($K130*$G130,2),ROUND($K130*$F130,2)),IF(ISNUMBER($G130),ROUND($I130*$G130,2),ROUND($I130*$F130,2)))</f>
        <v>0</v>
      </c>
    </row>
    <row r="131" spans="1:13" ht="12.75" x14ac:dyDescent="0.15">
      <c r="A131" s="16" t="s">
        <v>218</v>
      </c>
      <c r="B131" s="17"/>
      <c r="C131" s="26" t="s">
        <v>219</v>
      </c>
      <c r="D131" s="11"/>
      <c r="E131" s="12"/>
      <c r="F131" s="12"/>
      <c r="G131" s="13"/>
      <c r="H131" s="13"/>
      <c r="I131" s="14"/>
      <c r="J131" s="14"/>
      <c r="K131" s="14"/>
      <c r="L131" s="14"/>
      <c r="M131" s="15"/>
    </row>
    <row r="132" spans="1:13" ht="12.75" x14ac:dyDescent="0.15">
      <c r="A132" s="16" t="s">
        <v>220</v>
      </c>
      <c r="B132" s="17"/>
      <c r="C132" s="26" t="s">
        <v>221</v>
      </c>
      <c r="D132" s="19" t="s">
        <v>29</v>
      </c>
      <c r="E132" s="27">
        <v>41</v>
      </c>
      <c r="F132" s="27">
        <v>41</v>
      </c>
      <c r="G132" s="22"/>
      <c r="H132" s="22">
        <v>1</v>
      </c>
      <c r="I132" s="23"/>
      <c r="J132" s="24"/>
      <c r="K132" s="23"/>
      <c r="L132" s="23"/>
      <c r="M132" s="25">
        <f>IF(ISNUMBER($K132),IF(ISNUMBER($G132),ROUND($K132*$G132,2),ROUND($K132*$F132,2)),IF(ISNUMBER($G132),ROUND($I132*$G132,2),ROUND($I132*$F132,2)))</f>
        <v>0</v>
      </c>
    </row>
    <row r="133" spans="1:13" ht="12.75" x14ac:dyDescent="0.15">
      <c r="A133" s="36" t="s">
        <v>222</v>
      </c>
      <c r="B133" s="37"/>
      <c r="C133" s="38"/>
      <c r="D133" s="38"/>
      <c r="E133" s="39"/>
      <c r="F133" s="38"/>
      <c r="G133" s="40"/>
      <c r="H133" s="38"/>
      <c r="I133" s="41"/>
      <c r="M133" s="28">
        <f>M$130+M$132</f>
        <v>0</v>
      </c>
    </row>
    <row r="134" spans="1:13" ht="12.75" x14ac:dyDescent="0.15">
      <c r="A134" s="16" t="s">
        <v>223</v>
      </c>
      <c r="B134" s="17"/>
      <c r="C134" s="18" t="s">
        <v>224</v>
      </c>
      <c r="D134" s="11"/>
      <c r="E134" s="12"/>
      <c r="F134" s="12"/>
      <c r="G134" s="13"/>
      <c r="H134" s="13"/>
      <c r="I134" s="14"/>
      <c r="J134" s="14"/>
      <c r="K134" s="14"/>
      <c r="L134" s="14"/>
      <c r="M134" s="15"/>
    </row>
    <row r="135" spans="1:13" ht="12.75" x14ac:dyDescent="0.15">
      <c r="A135" s="16" t="s">
        <v>225</v>
      </c>
      <c r="B135" s="17"/>
      <c r="C135" s="26" t="s">
        <v>226</v>
      </c>
      <c r="D135" s="11"/>
      <c r="E135" s="12"/>
      <c r="F135" s="12"/>
      <c r="G135" s="13"/>
      <c r="H135" s="13"/>
      <c r="I135" s="14"/>
      <c r="J135" s="14"/>
      <c r="K135" s="14"/>
      <c r="L135" s="14"/>
      <c r="M135" s="15"/>
    </row>
    <row r="136" spans="1:13" ht="12.75" x14ac:dyDescent="0.15">
      <c r="A136" s="16" t="s">
        <v>227</v>
      </c>
      <c r="B136" s="17"/>
      <c r="C136" s="26" t="s">
        <v>228</v>
      </c>
      <c r="D136" s="11"/>
      <c r="E136" s="12"/>
      <c r="F136" s="12"/>
      <c r="G136" s="13"/>
      <c r="H136" s="13"/>
      <c r="I136" s="14"/>
      <c r="J136" s="14"/>
      <c r="K136" s="14"/>
      <c r="L136" s="14"/>
      <c r="M136" s="15"/>
    </row>
    <row r="137" spans="1:13" ht="12.75" x14ac:dyDescent="0.15">
      <c r="A137" s="16" t="s">
        <v>229</v>
      </c>
      <c r="B137" s="17"/>
      <c r="C137" s="32" t="s">
        <v>230</v>
      </c>
      <c r="D137" s="19" t="s">
        <v>29</v>
      </c>
      <c r="E137" s="27">
        <v>7</v>
      </c>
      <c r="F137" s="27">
        <v>7</v>
      </c>
      <c r="G137" s="22"/>
      <c r="H137" s="22">
        <v>1</v>
      </c>
      <c r="I137" s="23"/>
      <c r="J137" s="24"/>
      <c r="K137" s="23"/>
      <c r="L137" s="23"/>
      <c r="M137" s="25">
        <f>IF(ISNUMBER($K137),IF(ISNUMBER($G137),ROUND($K137*$G137,2),ROUND($K137*$F137,2)),IF(ISNUMBER($G137),ROUND($I137*$G137,2),ROUND($I137*$F137,2)))</f>
        <v>0</v>
      </c>
    </row>
    <row r="138" spans="1:13" ht="12.75" x14ac:dyDescent="0.15">
      <c r="A138" s="16" t="s">
        <v>231</v>
      </c>
      <c r="B138" s="17"/>
      <c r="C138" s="26" t="s">
        <v>232</v>
      </c>
      <c r="D138" s="11"/>
      <c r="E138" s="12"/>
      <c r="F138" s="12"/>
      <c r="G138" s="13"/>
      <c r="H138" s="13"/>
      <c r="I138" s="14"/>
      <c r="J138" s="14"/>
      <c r="K138" s="14"/>
      <c r="L138" s="14"/>
      <c r="M138" s="15"/>
    </row>
    <row r="139" spans="1:13" ht="12.75" x14ac:dyDescent="0.15">
      <c r="A139" s="16" t="s">
        <v>233</v>
      </c>
      <c r="B139" s="17"/>
      <c r="C139" s="26" t="s">
        <v>234</v>
      </c>
      <c r="D139" s="19" t="s">
        <v>29</v>
      </c>
      <c r="E139" s="27">
        <v>1</v>
      </c>
      <c r="F139" s="27">
        <v>1</v>
      </c>
      <c r="G139" s="22"/>
      <c r="H139" s="22">
        <v>1</v>
      </c>
      <c r="I139" s="23"/>
      <c r="J139" s="24"/>
      <c r="K139" s="23"/>
      <c r="L139" s="23"/>
      <c r="M139" s="25">
        <f>IF(ISNUMBER($K139),IF(ISNUMBER($G139),ROUND($K139*$G139,2),ROUND($K139*$F139,2)),IF(ISNUMBER($G139),ROUND($I139*$G139,2),ROUND($I139*$F139,2)))</f>
        <v>0</v>
      </c>
    </row>
    <row r="140" spans="1:13" ht="12.75" x14ac:dyDescent="0.15">
      <c r="A140" s="16" t="s">
        <v>235</v>
      </c>
      <c r="B140" s="17"/>
      <c r="C140" s="26" t="s">
        <v>236</v>
      </c>
      <c r="D140" s="19" t="s">
        <v>29</v>
      </c>
      <c r="E140" s="27">
        <v>14</v>
      </c>
      <c r="F140" s="27">
        <v>14</v>
      </c>
      <c r="G140" s="22"/>
      <c r="H140" s="22">
        <v>1</v>
      </c>
      <c r="I140" s="23"/>
      <c r="J140" s="24"/>
      <c r="K140" s="23"/>
      <c r="L140" s="23"/>
      <c r="M140" s="25">
        <f>IF(ISNUMBER($K140),IF(ISNUMBER($G140),ROUND($K140*$G140,2),ROUND($K140*$F140,2)),IF(ISNUMBER($G140),ROUND($I140*$G140,2),ROUND($I140*$F140,2)))</f>
        <v>0</v>
      </c>
    </row>
    <row r="141" spans="1:13" ht="12.75" x14ac:dyDescent="0.15">
      <c r="A141" s="16" t="s">
        <v>237</v>
      </c>
      <c r="B141" s="17"/>
      <c r="C141" s="26" t="s">
        <v>238</v>
      </c>
      <c r="D141" s="11"/>
      <c r="E141" s="12"/>
      <c r="F141" s="12"/>
      <c r="G141" s="13"/>
      <c r="H141" s="13"/>
      <c r="I141" s="14"/>
      <c r="J141" s="14"/>
      <c r="K141" s="14"/>
      <c r="L141" s="14"/>
      <c r="M141" s="15"/>
    </row>
    <row r="142" spans="1:13" ht="12.75" x14ac:dyDescent="0.15">
      <c r="A142" s="16" t="s">
        <v>239</v>
      </c>
      <c r="B142" s="17"/>
      <c r="C142" s="26" t="s">
        <v>240</v>
      </c>
      <c r="D142" s="19" t="s">
        <v>29</v>
      </c>
      <c r="E142" s="27">
        <v>1</v>
      </c>
      <c r="F142" s="27">
        <v>1</v>
      </c>
      <c r="G142" s="22"/>
      <c r="H142" s="22">
        <v>1</v>
      </c>
      <c r="I142" s="23"/>
      <c r="J142" s="24"/>
      <c r="K142" s="23"/>
      <c r="L142" s="23"/>
      <c r="M142" s="25">
        <f>IF(ISNUMBER($K142),IF(ISNUMBER($G142),ROUND($K142*$G142,2),ROUND($K142*$F142,2)),IF(ISNUMBER($G142),ROUND($I142*$G142,2),ROUND($I142*$F142,2)))</f>
        <v>0</v>
      </c>
    </row>
    <row r="143" spans="1:13" ht="12.75" x14ac:dyDescent="0.15">
      <c r="A143" s="36" t="s">
        <v>241</v>
      </c>
      <c r="B143" s="37"/>
      <c r="C143" s="38"/>
      <c r="D143" s="38"/>
      <c r="E143" s="39"/>
      <c r="F143" s="38"/>
      <c r="G143" s="40"/>
      <c r="H143" s="38"/>
      <c r="I143" s="41"/>
      <c r="M143" s="28">
        <f>M$137+SUM(M$139:M$140)+M$142</f>
        <v>0</v>
      </c>
    </row>
    <row r="144" spans="1:13" ht="12.75" x14ac:dyDescent="0.15">
      <c r="A144" s="16" t="s">
        <v>242</v>
      </c>
      <c r="B144" s="17"/>
      <c r="C144" s="18" t="s">
        <v>243</v>
      </c>
      <c r="D144" s="11"/>
      <c r="E144" s="12"/>
      <c r="F144" s="12"/>
      <c r="G144" s="13"/>
      <c r="H144" s="13"/>
      <c r="I144" s="14"/>
      <c r="J144" s="14"/>
      <c r="K144" s="14"/>
      <c r="L144" s="14"/>
      <c r="M144" s="15"/>
    </row>
    <row r="145" spans="1:13" ht="12.75" x14ac:dyDescent="0.15">
      <c r="A145" s="16" t="s">
        <v>244</v>
      </c>
      <c r="B145" s="17"/>
      <c r="C145" s="26" t="s">
        <v>245</v>
      </c>
      <c r="D145" s="19" t="s">
        <v>29</v>
      </c>
      <c r="E145" s="27">
        <v>2</v>
      </c>
      <c r="F145" s="27">
        <v>2</v>
      </c>
      <c r="G145" s="22"/>
      <c r="H145" s="22">
        <v>1</v>
      </c>
      <c r="I145" s="23"/>
      <c r="J145" s="24"/>
      <c r="K145" s="23"/>
      <c r="L145" s="23"/>
      <c r="M145" s="25">
        <f>IF(ISNUMBER($K145),IF(ISNUMBER($G145),ROUND($K145*$G145,2),ROUND($K145*$F145,2)),IF(ISNUMBER($G145),ROUND($I145*$G145,2),ROUND($I145*$F145,2)))</f>
        <v>0</v>
      </c>
    </row>
    <row r="146" spans="1:13" ht="12.75" x14ac:dyDescent="0.15">
      <c r="A146" s="16" t="s">
        <v>246</v>
      </c>
      <c r="B146" s="17"/>
      <c r="C146" s="26" t="s">
        <v>247</v>
      </c>
      <c r="D146" s="19" t="s">
        <v>29</v>
      </c>
      <c r="E146" s="27">
        <v>2</v>
      </c>
      <c r="F146" s="27">
        <v>2</v>
      </c>
      <c r="G146" s="22"/>
      <c r="H146" s="22">
        <v>1</v>
      </c>
      <c r="I146" s="23"/>
      <c r="J146" s="24"/>
      <c r="K146" s="23"/>
      <c r="L146" s="23"/>
      <c r="M146" s="25">
        <f>IF(ISNUMBER($K146),IF(ISNUMBER($G146),ROUND($K146*$G146,2),ROUND($K146*$F146,2)),IF(ISNUMBER($G146),ROUND($I146*$G146,2),ROUND($I146*$F146,2)))</f>
        <v>0</v>
      </c>
    </row>
    <row r="147" spans="1:13" ht="12.75" x14ac:dyDescent="0.15">
      <c r="A147" s="36" t="s">
        <v>248</v>
      </c>
      <c r="B147" s="37"/>
      <c r="C147" s="38"/>
      <c r="D147" s="38"/>
      <c r="E147" s="39"/>
      <c r="F147" s="38"/>
      <c r="G147" s="40"/>
      <c r="H147" s="38"/>
      <c r="I147" s="41"/>
      <c r="M147" s="28">
        <f>SUM(M$145:M$146)</f>
        <v>0</v>
      </c>
    </row>
    <row r="148" spans="1:13" ht="12.75" x14ac:dyDescent="0.15">
      <c r="A148" s="16" t="s">
        <v>249</v>
      </c>
      <c r="B148" s="17"/>
      <c r="C148" s="18" t="s">
        <v>250</v>
      </c>
      <c r="D148" s="19" t="s">
        <v>56</v>
      </c>
      <c r="E148" s="30">
        <v>360</v>
      </c>
      <c r="F148" s="30">
        <v>360</v>
      </c>
      <c r="G148" s="31"/>
      <c r="H148" s="22">
        <v>1</v>
      </c>
      <c r="I148" s="23"/>
      <c r="J148" s="24"/>
      <c r="K148" s="23"/>
      <c r="L148" s="23"/>
      <c r="M148" s="25">
        <f>IF(ISNUMBER($K148),IF(ISNUMBER($G148),ROUND($K148*$G148,2),ROUND($K148*$F148,2)),IF(ISNUMBER($G148),ROUND($I148*$G148,2),ROUND($I148*$F148,2)))</f>
        <v>0</v>
      </c>
    </row>
    <row r="149" spans="1:13" ht="12.75" x14ac:dyDescent="0.15">
      <c r="A149" s="16" t="s">
        <v>251</v>
      </c>
      <c r="B149" s="17"/>
      <c r="C149" s="18" t="s">
        <v>252</v>
      </c>
      <c r="D149" s="11"/>
      <c r="E149" s="12"/>
      <c r="F149" s="12"/>
      <c r="G149" s="13"/>
      <c r="H149" s="13"/>
      <c r="I149" s="14"/>
      <c r="J149" s="14"/>
      <c r="K149" s="14"/>
      <c r="L149" s="14"/>
      <c r="M149" s="15"/>
    </row>
    <row r="150" spans="1:13" ht="12.75" x14ac:dyDescent="0.15">
      <c r="A150" s="16" t="s">
        <v>253</v>
      </c>
      <c r="B150" s="17"/>
      <c r="C150" s="26" t="s">
        <v>254</v>
      </c>
      <c r="D150" s="19" t="s">
        <v>56</v>
      </c>
      <c r="E150" s="30">
        <v>360</v>
      </c>
      <c r="F150" s="30">
        <v>360</v>
      </c>
      <c r="G150" s="31"/>
      <c r="H150" s="22">
        <v>1</v>
      </c>
      <c r="I150" s="23"/>
      <c r="J150" s="24"/>
      <c r="K150" s="23"/>
      <c r="L150" s="23"/>
      <c r="M150" s="25">
        <f>IF(ISNUMBER($K150),IF(ISNUMBER($G150),ROUND($K150*$G150,2),ROUND($K150*$F150,2)),IF(ISNUMBER($G150),ROUND($I150*$G150,2),ROUND($I150*$F150,2)))</f>
        <v>0</v>
      </c>
    </row>
    <row r="151" spans="1:13" ht="12.75" x14ac:dyDescent="0.15">
      <c r="A151" s="36" t="s">
        <v>255</v>
      </c>
      <c r="B151" s="37"/>
      <c r="C151" s="38"/>
      <c r="D151" s="38"/>
      <c r="E151" s="39"/>
      <c r="F151" s="38"/>
      <c r="G151" s="40"/>
      <c r="H151" s="38"/>
      <c r="I151" s="41"/>
      <c r="M151" s="28">
        <f>M$150</f>
        <v>0</v>
      </c>
    </row>
    <row r="152" spans="1:13" ht="12.75" x14ac:dyDescent="0.15">
      <c r="A152" s="16" t="s">
        <v>256</v>
      </c>
      <c r="B152" s="17"/>
      <c r="C152" s="18" t="s">
        <v>163</v>
      </c>
      <c r="D152" s="19" t="s">
        <v>20</v>
      </c>
      <c r="E152" s="27">
        <v>1</v>
      </c>
      <c r="F152" s="27">
        <v>1</v>
      </c>
      <c r="G152" s="22"/>
      <c r="H152" s="22">
        <v>1</v>
      </c>
      <c r="I152" s="23"/>
      <c r="J152" s="24"/>
      <c r="K152" s="23"/>
      <c r="L152" s="23"/>
      <c r="M152" s="25">
        <f>IF(ISNUMBER($K152),IF(ISNUMBER($G152),ROUND($K152*$G152,2),ROUND($K152*$F152,2)),IF(ISNUMBER($G152),ROUND($I152*$G152,2),ROUND($I152*$F152,2)))</f>
        <v>0</v>
      </c>
    </row>
    <row r="153" spans="1:13" ht="18.75" thickBot="1" x14ac:dyDescent="0.2">
      <c r="A153" s="42" t="s">
        <v>257</v>
      </c>
      <c r="B153" s="43"/>
      <c r="C153" s="44"/>
      <c r="D153" s="44"/>
      <c r="E153" s="45"/>
      <c r="F153" s="44"/>
      <c r="G153" s="44"/>
      <c r="H153" s="44"/>
      <c r="I153" s="46"/>
      <c r="M153" s="29">
        <f>M$116+M$118+SUM(M$121:M$122)+SUM(M$125:M$126)+M$130+M$132+M$137+SUM(M$139:M$140)+M$142+SUM(M$145:M$146)+M$148+M$150+M$152</f>
        <v>0</v>
      </c>
    </row>
    <row r="154" spans="1:13" ht="14.25" x14ac:dyDescent="0.15">
      <c r="A154" s="47" t="s">
        <v>258</v>
      </c>
      <c r="B154" s="48"/>
      <c r="C154" s="49"/>
      <c r="D154" s="49"/>
      <c r="E154" s="50"/>
      <c r="F154" s="49"/>
      <c r="G154" s="49"/>
      <c r="H154" s="49"/>
      <c r="I154" s="51"/>
      <c r="M154" s="33">
        <f>SUM(M$10:M$11)+M$14+M$16+M$20+M$22+M$26+M$31+M$36+M$39+M$41+M$45+SUM(M$49:M$50)+M$53+M$58+SUM(M$61:M$62)+M$68+M$70+SUM(M$75:M$76)+M$78+M$80+M$83+M$87+SUM(M$89:M$90)+M$92+M$97+SUM(M$102:M$103)+M$105+M$107+M$110+SUM(M$112:M$113)+M$116+M$118+SUM(M$121:M$122)+SUM(M$125:M$126)+M$130+M$132+M$137+SUM(M$139:M$140)+M$142+SUM(M$145:M$146)+M$148+M$150+M$152</f>
        <v>0</v>
      </c>
    </row>
    <row r="155" spans="1:13" ht="14.25" x14ac:dyDescent="0.15">
      <c r="A155" s="52" t="s">
        <v>259</v>
      </c>
      <c r="B155" s="53"/>
      <c r="C155" s="54"/>
      <c r="D155" s="54"/>
      <c r="E155" s="39"/>
      <c r="F155" s="54"/>
      <c r="G155" s="55"/>
      <c r="H155" s="54"/>
      <c r="I155" s="56"/>
      <c r="M155" s="34">
        <f>(SUMIF($H$8:$H$153,1,$M$8:$M$153))*0.2</f>
        <v>0</v>
      </c>
    </row>
    <row r="156" spans="1:13" ht="15" thickBot="1" x14ac:dyDescent="0.2">
      <c r="A156" s="57" t="s">
        <v>260</v>
      </c>
      <c r="B156" s="58"/>
      <c r="C156" s="59"/>
      <c r="D156" s="59"/>
      <c r="E156" s="60"/>
      <c r="F156" s="59"/>
      <c r="G156" s="61"/>
      <c r="H156" s="59"/>
      <c r="I156" s="62"/>
      <c r="M156" s="35">
        <f>SUM(M$154:M$155)</f>
        <v>0</v>
      </c>
    </row>
  </sheetData>
  <mergeCells count="42">
    <mergeCell ref="A12:I12"/>
    <mergeCell ref="A1:M1"/>
    <mergeCell ref="A2:M2"/>
    <mergeCell ref="A3:M3"/>
    <mergeCell ref="A4:M5"/>
    <mergeCell ref="D6:M6"/>
    <mergeCell ref="A54:I54"/>
    <mergeCell ref="A15:I15"/>
    <mergeCell ref="A17:I17"/>
    <mergeCell ref="A21:I21"/>
    <mergeCell ref="A23:I23"/>
    <mergeCell ref="A27:I27"/>
    <mergeCell ref="A28:I28"/>
    <mergeCell ref="A32:I32"/>
    <mergeCell ref="A40:I40"/>
    <mergeCell ref="A42:I42"/>
    <mergeCell ref="A46:I46"/>
    <mergeCell ref="A51:I51"/>
    <mergeCell ref="A111:I111"/>
    <mergeCell ref="A55:I55"/>
    <mergeCell ref="A59:I59"/>
    <mergeCell ref="A63:I63"/>
    <mergeCell ref="A64:I64"/>
    <mergeCell ref="A71:I71"/>
    <mergeCell ref="A81:I81"/>
    <mergeCell ref="A84:I84"/>
    <mergeCell ref="A91:I91"/>
    <mergeCell ref="A93:I93"/>
    <mergeCell ref="A98:I98"/>
    <mergeCell ref="A108:I108"/>
    <mergeCell ref="A156:I156"/>
    <mergeCell ref="A114:I114"/>
    <mergeCell ref="A119:I119"/>
    <mergeCell ref="A123:I123"/>
    <mergeCell ref="A127:I127"/>
    <mergeCell ref="A133:I133"/>
    <mergeCell ref="A143:I143"/>
    <mergeCell ref="A147:I147"/>
    <mergeCell ref="A151:I151"/>
    <mergeCell ref="A153:I153"/>
    <mergeCell ref="A154:I154"/>
    <mergeCell ref="A155:I155"/>
  </mergeCells>
  <printOptions horizontalCentered="1"/>
  <pageMargins left="8.3333333333333329E-2" right="8.3333333333333329E-2" top="0.16666666666666666" bottom="0.16666666666666666" header="8.3333333333333329E-2" footer="8.3333333333333329E-2"/>
  <pageSetup paperSize="9" scale="79" fitToHeight="20" orientation="portrait" useFirstPageNumber="1" horizontalDpi="300" verticalDpi="300"/>
  <headerFooter alignWithMargins="0">
    <oddFooter>&amp;C&amp;"BankGothic Md BT"&amp;8&amp;",Regular"&amp;",Regular"M.G. CONCEPT INGENIERIE&amp;R&amp;"Arial Narrow"&amp;8&amp;",Bold"&amp;",Bold"Page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N°01  LOT UNIQUE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 GRUZZA</dc:creator>
  <cp:lastModifiedBy>Administrateur</cp:lastModifiedBy>
  <dcterms:created xsi:type="dcterms:W3CDTF">2017-01-27T08:39:09Z</dcterms:created>
  <dcterms:modified xsi:type="dcterms:W3CDTF">2017-01-27T08:39:38Z</dcterms:modified>
</cp:coreProperties>
</file>